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2120" windowHeight="5715" activeTab="2"/>
  </bookViews>
  <sheets>
    <sheet name="Unit Prices" sheetId="2" r:id="rId1"/>
    <sheet name="Road Construction" sheetId="1" r:id="rId2"/>
    <sheet name="SWM" sheetId="4" r:id="rId3"/>
    <sheet name="Grading Permit" sheetId="3" r:id="rId4"/>
  </sheets>
  <definedNames>
    <definedName name="_xlnm.Print_Area" localSheetId="3">'Grading Permit'!$A$1:$E$50</definedName>
    <definedName name="_xlnm.Print_Titles" localSheetId="1">'Road Construction'!$1:$10</definedName>
  </definedNames>
  <calcPr calcId="145621"/>
</workbook>
</file>

<file path=xl/calcChain.xml><?xml version="1.0" encoding="utf-8"?>
<calcChain xmlns="http://schemas.openxmlformats.org/spreadsheetml/2006/main">
  <c r="I33" i="4" l="1"/>
  <c r="J43" i="1" l="1"/>
  <c r="M43" i="1" s="1"/>
  <c r="M168" i="1"/>
  <c r="M167" i="1"/>
  <c r="M166" i="1"/>
  <c r="M165" i="1"/>
  <c r="M164" i="1"/>
  <c r="M163" i="1"/>
  <c r="M162" i="1"/>
  <c r="M161" i="1"/>
  <c r="M160" i="1"/>
  <c r="M159" i="1"/>
  <c r="J17" i="1"/>
  <c r="J21" i="1"/>
  <c r="J26" i="1"/>
  <c r="J30" i="1"/>
  <c r="J34" i="1"/>
  <c r="J38" i="1"/>
  <c r="J42" i="1"/>
  <c r="M42" i="1" s="1"/>
  <c r="J47" i="1"/>
  <c r="M47" i="1" s="1"/>
  <c r="J51" i="1"/>
  <c r="M51" i="1" s="1"/>
  <c r="J55" i="1"/>
  <c r="M55" i="1"/>
  <c r="J59" i="1"/>
  <c r="M59" i="1" s="1"/>
  <c r="M63" i="1"/>
  <c r="J131" i="1"/>
  <c r="J135" i="1"/>
  <c r="M135" i="1" s="1"/>
  <c r="J137" i="1"/>
  <c r="M137" i="1" s="1"/>
  <c r="J139" i="1"/>
  <c r="M139" i="1"/>
  <c r="J141" i="1"/>
  <c r="M141" i="1" s="1"/>
  <c r="J143" i="1"/>
  <c r="M143" i="1" s="1"/>
  <c r="J145" i="1"/>
  <c r="M145" i="1" s="1"/>
  <c r="J147" i="1"/>
  <c r="M147" i="1"/>
  <c r="J149" i="1"/>
  <c r="M149" i="1" s="1"/>
  <c r="J151" i="1"/>
  <c r="M151" i="1" s="1"/>
  <c r="J153" i="1"/>
  <c r="M153" i="1" s="1"/>
  <c r="J155" i="1"/>
  <c r="M155" i="1" s="1"/>
  <c r="J157" i="1"/>
  <c r="M157" i="1" s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H17" i="1"/>
  <c r="M17" i="1" s="1"/>
  <c r="H21" i="1"/>
  <c r="H26" i="1"/>
  <c r="H30" i="1"/>
  <c r="M30" i="1" s="1"/>
  <c r="H34" i="1"/>
  <c r="H38" i="1"/>
  <c r="H131" i="1"/>
  <c r="M67" i="1"/>
  <c r="M69" i="1"/>
  <c r="M71" i="1"/>
  <c r="M73" i="1"/>
  <c r="M75" i="1"/>
  <c r="M77" i="1"/>
  <c r="M79" i="1"/>
  <c r="M81" i="1"/>
  <c r="M83" i="1"/>
  <c r="M87" i="1"/>
  <c r="M89" i="1"/>
  <c r="M91" i="1"/>
  <c r="M93" i="1"/>
  <c r="M95" i="1"/>
  <c r="M97" i="1"/>
  <c r="M99" i="1"/>
  <c r="M101" i="1"/>
  <c r="M103" i="1"/>
  <c r="M105" i="1"/>
  <c r="M107" i="1"/>
  <c r="M109" i="1"/>
  <c r="M111" i="1"/>
  <c r="M113" i="1"/>
  <c r="E38" i="3"/>
  <c r="E37" i="3"/>
  <c r="E36" i="3"/>
  <c r="E23" i="3"/>
  <c r="E22" i="3"/>
  <c r="E21" i="3"/>
  <c r="E20" i="3"/>
  <c r="E19" i="3"/>
  <c r="E18" i="3"/>
  <c r="I40" i="4"/>
  <c r="I39" i="4"/>
  <c r="I38" i="4"/>
  <c r="J38" i="4" s="1"/>
  <c r="I37" i="4"/>
  <c r="I36" i="4"/>
  <c r="I35" i="4"/>
  <c r="G40" i="4"/>
  <c r="G39" i="4"/>
  <c r="G38" i="4"/>
  <c r="G37" i="4"/>
  <c r="G36" i="4"/>
  <c r="J36" i="4" s="1"/>
  <c r="G35" i="4"/>
  <c r="E40" i="4"/>
  <c r="E39" i="4"/>
  <c r="E38" i="4"/>
  <c r="E37" i="4"/>
  <c r="J37" i="4" s="1"/>
  <c r="E36" i="4"/>
  <c r="E35" i="4"/>
  <c r="J35" i="4" s="1"/>
  <c r="J40" i="4"/>
  <c r="B17" i="3"/>
  <c r="E17" i="3"/>
  <c r="B32" i="4"/>
  <c r="I32" i="4" s="1"/>
  <c r="B12" i="4"/>
  <c r="I12" i="4" s="1"/>
  <c r="G12" i="4"/>
  <c r="E12" i="4"/>
  <c r="B13" i="4"/>
  <c r="E13" i="4" s="1"/>
  <c r="I34" i="4"/>
  <c r="G34" i="4"/>
  <c r="E34" i="4"/>
  <c r="B14" i="4"/>
  <c r="G14" i="4" s="1"/>
  <c r="B15" i="4"/>
  <c r="E15" i="4" s="1"/>
  <c r="B16" i="4"/>
  <c r="G16" i="4" s="1"/>
  <c r="E16" i="4"/>
  <c r="B17" i="4"/>
  <c r="I17" i="4" s="1"/>
  <c r="E17" i="4"/>
  <c r="B18" i="4"/>
  <c r="G18" i="4" s="1"/>
  <c r="B19" i="4"/>
  <c r="E19" i="4" s="1"/>
  <c r="I19" i="4"/>
  <c r="B22" i="4"/>
  <c r="E22" i="4" s="1"/>
  <c r="B23" i="4"/>
  <c r="I23" i="4" s="1"/>
  <c r="B24" i="4"/>
  <c r="G24" i="4" s="1"/>
  <c r="B25" i="4"/>
  <c r="E25" i="4" s="1"/>
  <c r="B27" i="4"/>
  <c r="E27" i="4" s="1"/>
  <c r="B28" i="4"/>
  <c r="I28" i="4" s="1"/>
  <c r="E28" i="4"/>
  <c r="B30" i="4"/>
  <c r="G30" i="4" s="1"/>
  <c r="B31" i="4"/>
  <c r="E31" i="4" s="1"/>
  <c r="B33" i="4"/>
  <c r="E33" i="4" s="1"/>
  <c r="E20" i="4"/>
  <c r="G20" i="4"/>
  <c r="I20" i="4"/>
  <c r="E21" i="4"/>
  <c r="G21" i="4"/>
  <c r="I21" i="4"/>
  <c r="E26" i="4"/>
  <c r="G26" i="4"/>
  <c r="I26" i="4"/>
  <c r="E29" i="4"/>
  <c r="J29" i="4" s="1"/>
  <c r="G29" i="4"/>
  <c r="I29" i="4"/>
  <c r="E35" i="3"/>
  <c r="E34" i="3"/>
  <c r="E33" i="3"/>
  <c r="E32" i="3"/>
  <c r="E31" i="3"/>
  <c r="E49" i="3"/>
  <c r="J13" i="1"/>
  <c r="H13" i="1"/>
  <c r="M13" i="1"/>
  <c r="B10" i="3"/>
  <c r="E10" i="3" s="1"/>
  <c r="B11" i="3"/>
  <c r="E11" i="3"/>
  <c r="B12" i="3"/>
  <c r="E12" i="3" s="1"/>
  <c r="B13" i="3"/>
  <c r="E13" i="3" s="1"/>
  <c r="B14" i="3"/>
  <c r="E14" i="3" s="1"/>
  <c r="B15" i="3"/>
  <c r="E15" i="3"/>
  <c r="B16" i="3"/>
  <c r="E16" i="3" s="1"/>
  <c r="E27" i="3"/>
  <c r="B28" i="3"/>
  <c r="E28" i="3" s="1"/>
  <c r="E30" i="3"/>
  <c r="E29" i="3"/>
  <c r="J21" i="4" l="1"/>
  <c r="G27" i="4"/>
  <c r="M131" i="1"/>
  <c r="E39" i="3"/>
  <c r="J34" i="4"/>
  <c r="M38" i="1"/>
  <c r="I16" i="4"/>
  <c r="J20" i="4"/>
  <c r="J39" i="4"/>
  <c r="J26" i="4"/>
  <c r="I13" i="4"/>
  <c r="M26" i="1"/>
  <c r="M21" i="1"/>
  <c r="J22" i="4"/>
  <c r="J16" i="4"/>
  <c r="M34" i="1"/>
  <c r="E24" i="3"/>
  <c r="G33" i="4"/>
  <c r="J33" i="4" s="1"/>
  <c r="G23" i="4"/>
  <c r="I27" i="4"/>
  <c r="J27" i="4" s="1"/>
  <c r="E23" i="4"/>
  <c r="E18" i="4"/>
  <c r="I15" i="4"/>
  <c r="I31" i="4"/>
  <c r="I22" i="4"/>
  <c r="G22" i="4"/>
  <c r="J12" i="4"/>
  <c r="E30" i="4"/>
  <c r="I25" i="4"/>
  <c r="G32" i="4"/>
  <c r="J17" i="4"/>
  <c r="G28" i="4"/>
  <c r="J28" i="4" s="1"/>
  <c r="E24" i="4"/>
  <c r="G17" i="4"/>
  <c r="E14" i="4"/>
  <c r="G13" i="4"/>
  <c r="J13" i="4" s="1"/>
  <c r="I30" i="4"/>
  <c r="G25" i="4"/>
  <c r="J25" i="4" s="1"/>
  <c r="I18" i="4"/>
  <c r="G15" i="4"/>
  <c r="E32" i="4"/>
  <c r="G31" i="4"/>
  <c r="J31" i="4" s="1"/>
  <c r="I24" i="4"/>
  <c r="G19" i="4"/>
  <c r="J19" i="4" s="1"/>
  <c r="I14" i="4"/>
  <c r="J30" i="4" l="1"/>
  <c r="J15" i="4"/>
  <c r="M169" i="1"/>
  <c r="A173" i="1" s="1"/>
  <c r="J14" i="4"/>
  <c r="J32" i="4"/>
  <c r="J18" i="4"/>
  <c r="J23" i="4"/>
  <c r="J24" i="4"/>
  <c r="J42" i="4" l="1"/>
  <c r="E41" i="3" s="1"/>
  <c r="E43" i="3" s="1"/>
  <c r="M173" i="1"/>
  <c r="M176" i="1" s="1"/>
  <c r="M177" i="1" s="1"/>
  <c r="M178" i="1" s="1"/>
  <c r="H180" i="1" s="1"/>
  <c r="E44" i="3" l="1"/>
  <c r="E46" i="3" s="1"/>
  <c r="H181" i="1"/>
</calcChain>
</file>

<file path=xl/sharedStrings.xml><?xml version="1.0" encoding="utf-8"?>
<sst xmlns="http://schemas.openxmlformats.org/spreadsheetml/2006/main" count="1115" uniqueCount="368">
  <si>
    <t>ITEM</t>
  </si>
  <si>
    <t>UNIT COST</t>
  </si>
  <si>
    <t>COST</t>
  </si>
  <si>
    <t>SF</t>
  </si>
  <si>
    <t xml:space="preserve"> =</t>
  </si>
  <si>
    <t>AC</t>
  </si>
  <si>
    <t>X</t>
  </si>
  <si>
    <t>UNIT</t>
  </si>
  <si>
    <t>CY</t>
  </si>
  <si>
    <t xml:space="preserve"> </t>
  </si>
  <si>
    <t>SY</t>
  </si>
  <si>
    <t>TONS</t>
  </si>
  <si>
    <t>LF</t>
  </si>
  <si>
    <t>EA</t>
  </si>
  <si>
    <t>RIPRAP (Length, Width, Depth &amp; Filter Cloth Type must be Specified on Plans)</t>
  </si>
  <si>
    <t>STABILIZATION AND SEDIMENT &amp; EROSION CONTROL</t>
  </si>
  <si>
    <t>Stone Check Dams</t>
  </si>
  <si>
    <t>BOND ESTIMATE SUB-TOTAL</t>
  </si>
  <si>
    <t>TOTAL</t>
  </si>
  <si>
    <t>INSPECTION FEE = SUB-TOTAL X 3%</t>
  </si>
  <si>
    <t xml:space="preserve"> Typical Section</t>
  </si>
  <si>
    <t>CLEARING &amp; GRUBBING FOR TOTAL CONSTRUCTION</t>
  </si>
  <si>
    <t>9" BANK RUN GRAVEL</t>
  </si>
  <si>
    <t>OR</t>
  </si>
  <si>
    <t>STREET SIGNS</t>
  </si>
  <si>
    <t>STREET TREES</t>
  </si>
  <si>
    <t>CURB &amp; GUTTER</t>
  </si>
  <si>
    <t>CONSTRUCTION STAKEOUT</t>
  </si>
  <si>
    <t>BOND ESTIMATE - PUBLIC WORKS AGREEMENT</t>
  </si>
  <si>
    <t>SIZE &amp; TYPE</t>
  </si>
  <si>
    <t>DRAINAGE PIPES</t>
  </si>
  <si>
    <t>STRUCTURES</t>
  </si>
  <si>
    <t>CMP End Sections</t>
  </si>
  <si>
    <t>RCP End Sections</t>
  </si>
  <si>
    <t>Inlet Protection</t>
  </si>
  <si>
    <t>CONTINGENCIES + 10%</t>
  </si>
  <si>
    <t>COST/LINEAR FOOT</t>
  </si>
  <si>
    <t>ST. MARY'S COUNTY DEPARTMENT OF PUBLIC WORKS &amp; TRANSPORTATION</t>
  </si>
  <si>
    <t>EXCAVATION (MAX. CUT OR FILL) FOR TOTAL CONSTRUCTION</t>
  </si>
  <si>
    <t>SIDEWALK - 5' WIDE</t>
  </si>
  <si>
    <t>SHARED ENTRANCE (R/19 &amp; R/20)</t>
  </si>
  <si>
    <t>Checked by:</t>
  </si>
  <si>
    <t>Approved by:</t>
  </si>
  <si>
    <t>Length=</t>
  </si>
  <si>
    <t>(ft.)</t>
  </si>
  <si>
    <t>10' COS or COG Inlets</t>
  </si>
  <si>
    <t>15' COS or COG Inlets</t>
  </si>
  <si>
    <t xml:space="preserve"> 5' COS or COG Inlets</t>
  </si>
  <si>
    <t>20' COS or COG Inlets</t>
  </si>
  <si>
    <t>(40 Ton Min.)</t>
  </si>
  <si>
    <t>Filter Cloth (700X or Approved Equal)</t>
  </si>
  <si>
    <t>FINE GRADING (Edge of Shoulder To Edge of Shoulder)</t>
  </si>
  <si>
    <t>Sub-Total Construction Cost</t>
  </si>
  <si>
    <t>(3% of Sub-Total Cost, $1,000 Min., $50,000 Max)</t>
  </si>
  <si>
    <t>SUB-TOTAL CONSTRUCTION COST</t>
  </si>
  <si>
    <t>x</t>
  </si>
  <si>
    <t>=</t>
  </si>
  <si>
    <t>Yard Inlet</t>
  </si>
  <si>
    <t>Type S Inlet</t>
  </si>
  <si>
    <t>Std. WR Inlet</t>
  </si>
  <si>
    <t>Single WR Inlet</t>
  </si>
  <si>
    <t>Standard NR Inlet</t>
  </si>
  <si>
    <t>CY                      Sediment Trap</t>
  </si>
  <si>
    <t xml:space="preserve">EA </t>
  </si>
  <si>
    <t>Stone Outlet Structure</t>
  </si>
  <si>
    <t xml:space="preserve">LF </t>
  </si>
  <si>
    <t>Earth Dike</t>
  </si>
  <si>
    <t>SHOULDERS &amp; DITCHES (2" Topsoil, Seed &amp; Mulch - Between Edge of Paving and LOD)</t>
  </si>
  <si>
    <t>ST. MARY'S COUNTY GOVERNMENT</t>
  </si>
  <si>
    <t>DEPARTMENT OF PUBLIC WORKS &amp; TRANSPORTATION</t>
  </si>
  <si>
    <t>Item #</t>
  </si>
  <si>
    <t>Description</t>
  </si>
  <si>
    <t>Unit</t>
  </si>
  <si>
    <t>Price</t>
  </si>
  <si>
    <t>Remarks</t>
  </si>
  <si>
    <t>Construction Mobilization</t>
  </si>
  <si>
    <t>a. 10% of subtotal of construction cost</t>
  </si>
  <si>
    <t>b. $     750 minimum</t>
  </si>
  <si>
    <t>c. $  2,750 maximum</t>
  </si>
  <si>
    <t>Construction Survey (including field engineering)</t>
  </si>
  <si>
    <t>a. 3% of subtotal of construction cost</t>
  </si>
  <si>
    <t>b. $  1,000 minimum</t>
  </si>
  <si>
    <t>c. $50,000 maximum</t>
  </si>
  <si>
    <t>Roadways</t>
  </si>
  <si>
    <t>Bituminous Concrete Surface Course</t>
  </si>
  <si>
    <t>Ton</t>
  </si>
  <si>
    <t>Bituminous Concrete Base Course</t>
  </si>
  <si>
    <t>9" Bank Run Gravel</t>
  </si>
  <si>
    <t>Concrete Curb &amp; Gutter</t>
  </si>
  <si>
    <t>Borrow/Spoil (On-Site)</t>
  </si>
  <si>
    <t>Borrow Material (Offsite - Buy, Load, Haul, Place)</t>
  </si>
  <si>
    <t>Spoil Material (Offsite - Load, Haul, Dump)</t>
  </si>
  <si>
    <t>Street Signs</t>
  </si>
  <si>
    <t>Street Trees</t>
  </si>
  <si>
    <t>Street Lights</t>
  </si>
  <si>
    <t>5' Wide Concrete Sidewalk</t>
  </si>
  <si>
    <t>Solid Sod / 2" Topsoil</t>
  </si>
  <si>
    <t>2" Topsoil / Seed &amp; Mulch</t>
  </si>
  <si>
    <t>Fine Grading</t>
  </si>
  <si>
    <t>Miramat, Curlex (or equivalent)</t>
  </si>
  <si>
    <t>A/oMat C039 Paving Fabric (or approved equal)</t>
  </si>
  <si>
    <t>Chain Link Fencing / Screening</t>
  </si>
  <si>
    <t>Timber Barricade</t>
  </si>
  <si>
    <t>Clearing &amp; Grubbing</t>
  </si>
  <si>
    <t>Miscellaneous Concrete</t>
  </si>
  <si>
    <t>Shared Concrete Entrance (R/19 &amp; R/20)</t>
  </si>
  <si>
    <t>Storm Drain Pipes</t>
  </si>
  <si>
    <r>
      <t xml:space="preserve">Price </t>
    </r>
    <r>
      <rPr>
        <b/>
        <u/>
        <sz val="10"/>
        <rFont val="Arial"/>
        <family val="2"/>
      </rPr>
      <t>&lt;</t>
    </r>
    <r>
      <rPr>
        <b/>
        <sz val="10"/>
        <rFont val="Arial"/>
        <family val="2"/>
      </rPr>
      <t>8' Depth</t>
    </r>
  </si>
  <si>
    <t>Price &gt;8' Depth</t>
  </si>
  <si>
    <t>15" CMPA</t>
  </si>
  <si>
    <t>18" CMPA</t>
  </si>
  <si>
    <t>21" CMPA</t>
  </si>
  <si>
    <t>24" CMPA</t>
  </si>
  <si>
    <t>27" CMPA</t>
  </si>
  <si>
    <t>30" CMPA</t>
  </si>
  <si>
    <t>33" CMPA</t>
  </si>
  <si>
    <t>36" CMPA</t>
  </si>
  <si>
    <t>42" CMPA</t>
  </si>
  <si>
    <t>48" CMPA</t>
  </si>
  <si>
    <t>54" CMPA</t>
  </si>
  <si>
    <t>60" CMPA</t>
  </si>
  <si>
    <t>72" CMPA</t>
  </si>
  <si>
    <t>Storm Drain Pipes (Cont.)</t>
  </si>
  <si>
    <t>17"x13" CMPA</t>
  </si>
  <si>
    <t>18"X11" CMPA</t>
  </si>
  <si>
    <t>21"X15" CMPA</t>
  </si>
  <si>
    <t>24"X18" CMPA</t>
  </si>
  <si>
    <t>28"X20" CMPA</t>
  </si>
  <si>
    <t>35"X24" CMPA</t>
  </si>
  <si>
    <t>42"X29" CMPA</t>
  </si>
  <si>
    <t>49"X33" CMPA</t>
  </si>
  <si>
    <t>57"X38" CMPA</t>
  </si>
  <si>
    <t>15" RCP CLASS III</t>
  </si>
  <si>
    <t>18" RCP CLASS III</t>
  </si>
  <si>
    <t>21" RCP CLASS III</t>
  </si>
  <si>
    <t>24" RCP CLASS III</t>
  </si>
  <si>
    <t>27" RCP CLASS III</t>
  </si>
  <si>
    <t>30" RCP CLASS III</t>
  </si>
  <si>
    <t>33" RCP CLASS III</t>
  </si>
  <si>
    <t>36" RCP CLASS III</t>
  </si>
  <si>
    <t>42" RCP CLASS III</t>
  </si>
  <si>
    <t>48" RCP CLASS III</t>
  </si>
  <si>
    <t>54" RCP CLASS III</t>
  </si>
  <si>
    <t>60" RCP CLASS III</t>
  </si>
  <si>
    <t>72" RCP CLASS III</t>
  </si>
  <si>
    <t>15" RCP CLASS IV</t>
  </si>
  <si>
    <t>18" RCP CLASS IV</t>
  </si>
  <si>
    <t>21" RCP CLASS IV</t>
  </si>
  <si>
    <t>24" RCP CLASS IV</t>
  </si>
  <si>
    <t>27" RCP CLASS IV</t>
  </si>
  <si>
    <t>30" RCP CLASS IV</t>
  </si>
  <si>
    <t>33" RCP CLASS IV</t>
  </si>
  <si>
    <t>36" RCP CLASS IV</t>
  </si>
  <si>
    <t>42" RCP CLASS IV</t>
  </si>
  <si>
    <t>48" RCP CLASS IV</t>
  </si>
  <si>
    <t>54" RCP CLASS IV</t>
  </si>
  <si>
    <t>60" RCP CLASS IV</t>
  </si>
  <si>
    <t>72" RCP CLASS IV</t>
  </si>
  <si>
    <t>15" RCP CLASS V</t>
  </si>
  <si>
    <t>18" RCP CLASS V</t>
  </si>
  <si>
    <t>21" RCP CLASS V</t>
  </si>
  <si>
    <t>24" RCP CLASS V</t>
  </si>
  <si>
    <t>27" RCP CLASS V</t>
  </si>
  <si>
    <t>30" RCP CLASS V</t>
  </si>
  <si>
    <t>33" RCP CLASS V</t>
  </si>
  <si>
    <t>36" RCP CLASS V</t>
  </si>
  <si>
    <t>42" RCP CLASS V</t>
  </si>
  <si>
    <t>48" RCP CLASS V</t>
  </si>
  <si>
    <t>54" RCP CLASS V</t>
  </si>
  <si>
    <t>60" RCP CLASS V</t>
  </si>
  <si>
    <t>72" RCP CLASS V</t>
  </si>
  <si>
    <t>15" PVC (ULTRA RIB)</t>
  </si>
  <si>
    <t>18" PVC (ULTRA RIB)</t>
  </si>
  <si>
    <t>21" PVC (ULTRA RIB)</t>
  </si>
  <si>
    <t>24" PVC (ULTRA RIB)</t>
  </si>
  <si>
    <t>27" PVC (ULTRA RIB)</t>
  </si>
  <si>
    <t>30" PVC (ULTRA RIB)</t>
  </si>
  <si>
    <t>12" HDPE (SMOOTH BORE)</t>
  </si>
  <si>
    <t>15" HDPE (SMOOTH BORE)</t>
  </si>
  <si>
    <t>18" HDPE (SMOOTH BORE)</t>
  </si>
  <si>
    <t>24" HDPE (SMOOTH BORE)</t>
  </si>
  <si>
    <t>30" HDPE (SMOOTH BORE)</t>
  </si>
  <si>
    <t>36" HDPE (SMOOTH BORE)</t>
  </si>
  <si>
    <t>4" PVC SCHEDULE 40</t>
  </si>
  <si>
    <t>6" PVC SCHEDULE 40</t>
  </si>
  <si>
    <t>8" PVC SCHEDULE 40</t>
  </si>
  <si>
    <t>10" PVC SCHEDULE 40</t>
  </si>
  <si>
    <t>12" PVC SCHEDULE 40</t>
  </si>
  <si>
    <t>CONNECTION TO EXISTING STRUCTURES</t>
  </si>
  <si>
    <t>Storm Drain Inlets</t>
  </si>
  <si>
    <t>Addt'l./V.F.</t>
  </si>
  <si>
    <t xml:space="preserve">  5' COS or COG (MD-374.63, MD-374.51)</t>
  </si>
  <si>
    <t>Precast</t>
  </si>
  <si>
    <t>10' COS or COG (MD-374.63, MD-374.51)</t>
  </si>
  <si>
    <t>15' COS or COG (MD-374.63, MD-374.51)</t>
  </si>
  <si>
    <t>20' COS or COG (MD-374.63, MD-374.51)</t>
  </si>
  <si>
    <t>STD. YARD        (MD-381.01)</t>
  </si>
  <si>
    <t>TYPE S              (MD-379.01)</t>
  </si>
  <si>
    <t>DOUBLE S         (MD-379.03)</t>
  </si>
  <si>
    <t>DOUBLE S COMBINATION (MD-379.04)</t>
  </si>
  <si>
    <t>STD. NR             (MD-374.14)</t>
  </si>
  <si>
    <t>SINGLE WR       (MD-374.06)</t>
  </si>
  <si>
    <t>STD. WR            (MD-374.04)</t>
  </si>
  <si>
    <t>STD. WRM         (MD-374.05)</t>
  </si>
  <si>
    <t>CAST IN PLACE STRUCTURE (Mix No. 2)</t>
  </si>
  <si>
    <t>4,500 psi</t>
  </si>
  <si>
    <t>Storm Drain Manholes</t>
  </si>
  <si>
    <t>STANDARD        (MD-383.01)</t>
  </si>
  <si>
    <t>DROP                (MD-383.11)</t>
  </si>
  <si>
    <t>Headwalls &amp; Endwalls</t>
  </si>
  <si>
    <t>Units</t>
  </si>
  <si>
    <t xml:space="preserve">Types B, C, F </t>
  </si>
  <si>
    <t>Types E, H</t>
  </si>
  <si>
    <t>Type G</t>
  </si>
  <si>
    <t>CAST IN PLACE STRUCTURE (up to 33" Pipe)</t>
  </si>
  <si>
    <t>End Sections</t>
  </si>
  <si>
    <t>15" Concrete      (MD-368.01, MD-368.02)</t>
  </si>
  <si>
    <t>18" Concrete      (MD-368.01, MD-368.02)</t>
  </si>
  <si>
    <t>21" Concrete      (MD-368.01, MD-368.02)</t>
  </si>
  <si>
    <t>24" Concrete      (MD-368.01, MD-368.02)</t>
  </si>
  <si>
    <t>30" Concrete      (MD-368.01, MD-368.02)</t>
  </si>
  <si>
    <t>36" Concrete      (MD-368.01, MD-368.02)</t>
  </si>
  <si>
    <t>48" Concrete      (MD-368.01, MD-368.02)</t>
  </si>
  <si>
    <t>15" Metal           (MD-370.01)</t>
  </si>
  <si>
    <t>18" Metal           (MD-370.01)</t>
  </si>
  <si>
    <t>21" Metal           (MD-370.01)</t>
  </si>
  <si>
    <t>24" Metal           (MD-370.01)</t>
  </si>
  <si>
    <t>17"x13" Metal     (MD-371.01)</t>
  </si>
  <si>
    <t>End Sections (Cont.)</t>
  </si>
  <si>
    <t>18"x11" Metal     (MD-371.01)</t>
  </si>
  <si>
    <t>21"x15" Metal     (MD-371.01)</t>
  </si>
  <si>
    <t>24"x18" Metal     (MD-371.01)</t>
  </si>
  <si>
    <t>28"x20" Metal     (MD-371.01)</t>
  </si>
  <si>
    <t>35"x24" Metal     (MD-371.01)</t>
  </si>
  <si>
    <t>42"x29" Metal     (MD-371.01)</t>
  </si>
  <si>
    <t>49"x33" Metal     (MD-371.01)</t>
  </si>
  <si>
    <t>51"x38" Metal     (MD-371.01)</t>
  </si>
  <si>
    <t xml:space="preserve">Sediment Trap </t>
  </si>
  <si>
    <t>Perimeter Dike</t>
  </si>
  <si>
    <t>Swale</t>
  </si>
  <si>
    <t>Silt Fence</t>
  </si>
  <si>
    <t>Super Silt Fence</t>
  </si>
  <si>
    <t>Stabilized Construction Entrance (40 Ton Min.)</t>
  </si>
  <si>
    <t>Tons</t>
  </si>
  <si>
    <t>Temporary Seeding</t>
  </si>
  <si>
    <t>Sod Ditch</t>
  </si>
  <si>
    <r>
      <t>Retaining Walls (</t>
    </r>
    <r>
      <rPr>
        <u/>
        <sz val="10"/>
        <rFont val="Arial"/>
        <family val="2"/>
      </rPr>
      <t xml:space="preserve">&lt; </t>
    </r>
    <r>
      <rPr>
        <sz val="10"/>
        <rFont val="Arial"/>
      </rPr>
      <t>6 Ft. Height)</t>
    </r>
  </si>
  <si>
    <t>Mirafi 700x Filter Cloth (or approved equal)</t>
  </si>
  <si>
    <t>ST. MARY’S COUNTY DEPARTMENT OF PUBLIC WORKS &amp; TRANSPORTATION</t>
  </si>
  <si>
    <t>GRADING AND SEDIMENT CONTROL COMPUTATION WORKSHEET</t>
  </si>
  <si>
    <t>Structure 1</t>
  </si>
  <si>
    <t>Structure 2</t>
  </si>
  <si>
    <t>Structure 3</t>
  </si>
  <si>
    <t>Type (Pond, Sand filter, Bioretention, etc.)</t>
  </si>
  <si>
    <t>Subtotal</t>
  </si>
  <si>
    <t>10% Contingency</t>
  </si>
  <si>
    <r>
      <t xml:space="preserve">  </t>
    </r>
    <r>
      <rPr>
        <b/>
        <sz val="10"/>
        <rFont val="Times New Roman"/>
        <family val="1"/>
      </rPr>
      <t xml:space="preserve">    </t>
    </r>
  </si>
  <si>
    <t>a. Sediment Traps</t>
  </si>
  <si>
    <t>b. Earth Dikes</t>
  </si>
  <si>
    <t>I.  SEDIMENT CONTROL MEASURES</t>
  </si>
  <si>
    <t>II.  STABILIZATION</t>
  </si>
  <si>
    <t>III.  STORMWATER MANAGEMENT DATA</t>
  </si>
  <si>
    <t xml:space="preserve">a.  Topsoil, seed &amp; mulch:      Up to 1 Acre @ $5.00/SY </t>
  </si>
  <si>
    <t xml:space="preserve">     Over 1 Acre $24,200 + $5,000 each additional acre</t>
  </si>
  <si>
    <t>Revised Sept. 2007</t>
  </si>
  <si>
    <t>Item</t>
  </si>
  <si>
    <t>Unit Cost</t>
  </si>
  <si>
    <t>Quantity</t>
  </si>
  <si>
    <t>Total</t>
  </si>
  <si>
    <t>Measure</t>
  </si>
  <si>
    <t>TON</t>
  </si>
  <si>
    <t>a. Excess spoil</t>
  </si>
  <si>
    <t>b. Excavation</t>
  </si>
  <si>
    <t>c. Filter media</t>
  </si>
  <si>
    <t>d. Filter fabric</t>
  </si>
  <si>
    <t>e. Sand</t>
  </si>
  <si>
    <t>f. Topsoil, seed &amp; mulch</t>
  </si>
  <si>
    <t>g. Concrete or riser structure</t>
  </si>
  <si>
    <t>h. Outfall pipe</t>
  </si>
  <si>
    <t>i. Underdrain pipe</t>
  </si>
  <si>
    <t xml:space="preserve">                              Trees</t>
  </si>
  <si>
    <t xml:space="preserve">                              Grasses</t>
  </si>
  <si>
    <t>k. Rip-rap</t>
  </si>
  <si>
    <t>l. Pond liner</t>
  </si>
  <si>
    <t>m. Stabilization matting</t>
  </si>
  <si>
    <t>n. Diversion structure</t>
  </si>
  <si>
    <t>o. Inlet</t>
  </si>
  <si>
    <t>p. Observation well</t>
  </si>
  <si>
    <t>q. Stone (pea, washed or equal)</t>
  </si>
  <si>
    <t>r. Mulch</t>
  </si>
  <si>
    <t>s. Stone check dam</t>
  </si>
  <si>
    <t>Topsoil, Seed, and Mulch up to 1 Acre</t>
  </si>
  <si>
    <t>Topsoil, Seed, and Mulch over 1 Acre</t>
  </si>
  <si>
    <t>Unit Prices For Public Works Agreement and Grading Bond Estimates</t>
  </si>
  <si>
    <t>Stabilization, SWM, Sediment &amp; Erosion Control</t>
  </si>
  <si>
    <t>Filter Media</t>
  </si>
  <si>
    <t>Non-woven filter fabric</t>
  </si>
  <si>
    <t>Sand</t>
  </si>
  <si>
    <t>Concrete Riser Structure</t>
  </si>
  <si>
    <t>Tree</t>
  </si>
  <si>
    <t>Shrub</t>
  </si>
  <si>
    <t>Grass Planting</t>
  </si>
  <si>
    <t>Stabilization Matting</t>
  </si>
  <si>
    <t>Diversion Structure</t>
  </si>
  <si>
    <t>Stone (pea, washed, or equal)</t>
  </si>
  <si>
    <t>Mulch</t>
  </si>
  <si>
    <t>Rip-rap at Outfall</t>
  </si>
  <si>
    <t>Observation Well</t>
  </si>
  <si>
    <t>Cost</t>
  </si>
  <si>
    <t>III.  Stormwater Management from SWM Sheet</t>
  </si>
  <si>
    <t>Disturbed Area (Acres)</t>
  </si>
  <si>
    <t>Grading Permit Total (Bond Amount)</t>
  </si>
  <si>
    <t>Fee($310/AC)</t>
  </si>
  <si>
    <t>Depth(in)</t>
  </si>
  <si>
    <t>Depth (in)</t>
  </si>
  <si>
    <t>Depth (ft)</t>
  </si>
  <si>
    <t>R/</t>
  </si>
  <si>
    <t>Subdivision Name:</t>
  </si>
  <si>
    <t>ROAD NAME:</t>
  </si>
  <si>
    <t>Begin Sta.</t>
  </si>
  <si>
    <t>End Sta.</t>
  </si>
  <si>
    <t>APPLICANT</t>
  </si>
  <si>
    <t>Site/Subdivision Name</t>
  </si>
  <si>
    <t>Date:</t>
  </si>
  <si>
    <t>Prepared by:</t>
  </si>
  <si>
    <t>b.  Sod ditch</t>
  </si>
  <si>
    <t>c.  Rip Rap</t>
  </si>
  <si>
    <t>0+00</t>
  </si>
  <si>
    <t>ROW Width(ft)</t>
  </si>
  <si>
    <t>j. Landscaping       Shrubs</t>
  </si>
  <si>
    <t>Site/Subdivision Name:</t>
  </si>
  <si>
    <t>APPLICANT:</t>
  </si>
  <si>
    <t xml:space="preserve">Tons </t>
  </si>
  <si>
    <t>Stone Const Entrance</t>
  </si>
  <si>
    <t xml:space="preserve">SY </t>
  </si>
  <si>
    <t>Temp Seeding</t>
  </si>
  <si>
    <t xml:space="preserve">        Sediment Trap</t>
  </si>
  <si>
    <t xml:space="preserve">        Earth Dike</t>
  </si>
  <si>
    <t>Other</t>
  </si>
  <si>
    <t>b. Excess borrow</t>
  </si>
  <si>
    <t>t. Other(list)</t>
  </si>
  <si>
    <t>Enter Subdivision Name</t>
  </si>
  <si>
    <t>Enter Applicant Name</t>
  </si>
  <si>
    <t>Enter Initials</t>
  </si>
  <si>
    <t>d.  Other(List)</t>
  </si>
  <si>
    <t>Enter Road Name</t>
  </si>
  <si>
    <t>List end sta.</t>
  </si>
  <si>
    <t xml:space="preserve"> Enter L</t>
  </si>
  <si>
    <t>W</t>
  </si>
  <si>
    <t>Enter std.</t>
  </si>
  <si>
    <t>c. Swales</t>
  </si>
  <si>
    <t>d. Silt Fence</t>
  </si>
  <si>
    <t>e. Super Silt Fence</t>
  </si>
  <si>
    <t>f. Stone Outlet Structures</t>
  </si>
  <si>
    <t>g. Tons of Stone for Construction Entrance</t>
  </si>
  <si>
    <t>h. Temporary Seeding</t>
  </si>
  <si>
    <t>i.  Other(List)</t>
  </si>
  <si>
    <t>Effective 7/1/14</t>
  </si>
  <si>
    <t>Metal Beam Type I Guardrail</t>
  </si>
  <si>
    <t>Guardrail End Treatment</t>
  </si>
  <si>
    <t>Type 1 Guardrail</t>
  </si>
  <si>
    <t>End Treatment</t>
  </si>
  <si>
    <t>Updated 4/1/14</t>
  </si>
  <si>
    <r>
      <t xml:space="preserve">BASE COURSE ACC                      t = 2.5" Thickness </t>
    </r>
    <r>
      <rPr>
        <b/>
        <sz val="8"/>
        <rFont val="Times New Roman"/>
        <family val="1"/>
      </rPr>
      <t>( 4" for Major Collector Roads, 5" for Arterial Blvds)</t>
    </r>
  </si>
  <si>
    <t xml:space="preserve">SURFACE COURSE ACC              t = 1.5" Thickness </t>
  </si>
  <si>
    <t>METAL BEAM TYPE 1 GUARDRAIL AND END TREATMENT</t>
  </si>
  <si>
    <t>Updated 3/14</t>
  </si>
  <si>
    <t>Revised Oct.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</si>
</sst>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0.0"/>
  </numFmts>
  <fonts count="2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8"/>
      <name val="Arial"/>
    </font>
    <font>
      <b/>
      <u/>
      <sz val="10"/>
      <name val="Arial"/>
      <family val="2"/>
    </font>
    <font>
      <u/>
      <sz val="10"/>
      <name val="Arial"/>
      <family val="2"/>
    </font>
    <font>
      <b/>
      <sz val="1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0"/>
      <name val="Arial"/>
    </font>
    <font>
      <i/>
      <sz val="8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6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/>
    <xf numFmtId="0" fontId="5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4" xfId="0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2" fillId="0" borderId="14" xfId="0" applyFont="1" applyBorder="1"/>
    <xf numFmtId="0" fontId="2" fillId="2" borderId="15" xfId="0" applyFont="1" applyFill="1" applyBorder="1"/>
    <xf numFmtId="0" fontId="0" fillId="2" borderId="16" xfId="0" applyFill="1" applyBorder="1"/>
    <xf numFmtId="0" fontId="0" fillId="2" borderId="17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4" xfId="0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2" fillId="2" borderId="2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2" borderId="18" xfId="0" applyFill="1" applyBorder="1"/>
    <xf numFmtId="0" fontId="2" fillId="2" borderId="22" xfId="0" applyFont="1" applyFill="1" applyBorder="1" applyAlignment="1">
      <alignment horizontal="center"/>
    </xf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2" fillId="2" borderId="27" xfId="0" applyFont="1" applyFill="1" applyBorder="1" applyAlignment="1">
      <alignment horizontal="center"/>
    </xf>
    <xf numFmtId="0" fontId="0" fillId="2" borderId="27" xfId="0" applyFill="1" applyBorder="1"/>
    <xf numFmtId="0" fontId="0" fillId="2" borderId="28" xfId="0" applyFill="1" applyBorder="1"/>
    <xf numFmtId="0" fontId="0" fillId="0" borderId="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2" borderId="15" xfId="0" applyFill="1" applyBorder="1"/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8" fontId="0" fillId="0" borderId="1" xfId="0" applyNumberFormat="1" applyBorder="1"/>
    <xf numFmtId="0" fontId="2" fillId="2" borderId="33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/>
    </xf>
    <xf numFmtId="8" fontId="0" fillId="0" borderId="21" xfId="0" applyNumberFormat="1" applyBorder="1"/>
    <xf numFmtId="8" fontId="0" fillId="0" borderId="18" xfId="0" applyNumberFormat="1" applyBorder="1"/>
    <xf numFmtId="8" fontId="0" fillId="0" borderId="2" xfId="0" applyNumberFormat="1" applyBorder="1"/>
    <xf numFmtId="0" fontId="0" fillId="0" borderId="37" xfId="0" applyBorder="1" applyAlignment="1">
      <alignment horizontal="center"/>
    </xf>
    <xf numFmtId="0" fontId="0" fillId="0" borderId="38" xfId="0" applyBorder="1"/>
    <xf numFmtId="8" fontId="0" fillId="0" borderId="38" xfId="0" applyNumberFormat="1" applyBorder="1"/>
    <xf numFmtId="0" fontId="7" fillId="0" borderId="1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center"/>
    </xf>
    <xf numFmtId="8" fontId="0" fillId="0" borderId="4" xfId="0" applyNumberFormat="1" applyBorder="1"/>
    <xf numFmtId="0" fontId="2" fillId="0" borderId="10" xfId="0" applyFont="1" applyFill="1" applyBorder="1" applyAlignment="1">
      <alignment horizontal="center"/>
    </xf>
    <xf numFmtId="0" fontId="2" fillId="2" borderId="33" xfId="0" applyFont="1" applyFill="1" applyBorder="1" applyAlignment="1"/>
    <xf numFmtId="8" fontId="0" fillId="0" borderId="18" xfId="0" applyNumberFormat="1" applyBorder="1" applyAlignment="1">
      <alignment horizontal="right"/>
    </xf>
    <xf numFmtId="0" fontId="0" fillId="0" borderId="22" xfId="0" applyBorder="1" applyAlignment="1">
      <alignment horizontal="center"/>
    </xf>
    <xf numFmtId="8" fontId="0" fillId="0" borderId="1" xfId="0" applyNumberFormat="1" applyBorder="1" applyAlignment="1">
      <alignment horizontal="right"/>
    </xf>
    <xf numFmtId="0" fontId="0" fillId="0" borderId="9" xfId="0" applyBorder="1" applyAlignment="1">
      <alignment horizontal="center"/>
    </xf>
    <xf numFmtId="8" fontId="0" fillId="0" borderId="0" xfId="0" applyNumberFormat="1" applyBorder="1" applyAlignment="1">
      <alignment horizontal="right"/>
    </xf>
    <xf numFmtId="8" fontId="0" fillId="0" borderId="1" xfId="0" applyNumberFormat="1" applyBorder="1" applyAlignment="1"/>
    <xf numFmtId="8" fontId="0" fillId="0" borderId="3" xfId="0" applyNumberFormat="1" applyBorder="1"/>
    <xf numFmtId="8" fontId="0" fillId="0" borderId="3" xfId="0" applyNumberFormat="1" applyBorder="1" applyAlignment="1">
      <alignment horizontal="right"/>
    </xf>
    <xf numFmtId="0" fontId="0" fillId="0" borderId="19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2" fillId="0" borderId="4" xfId="0" applyFont="1" applyFill="1" applyBorder="1" applyAlignment="1">
      <alignment horizontal="right"/>
    </xf>
    <xf numFmtId="0" fontId="7" fillId="0" borderId="10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3" xfId="0" applyBorder="1" applyAlignment="1">
      <alignment horizontal="center"/>
    </xf>
    <xf numFmtId="8" fontId="0" fillId="0" borderId="13" xfId="0" applyNumberFormat="1" applyBorder="1"/>
    <xf numFmtId="8" fontId="0" fillId="0" borderId="13" xfId="0" applyNumberFormat="1" applyBorder="1" applyAlignment="1">
      <alignment horizontal="right"/>
    </xf>
    <xf numFmtId="0" fontId="0" fillId="2" borderId="11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8" fontId="0" fillId="0" borderId="0" xfId="0" applyNumberFormat="1" applyBorder="1"/>
    <xf numFmtId="0" fontId="0" fillId="0" borderId="11" xfId="0" applyBorder="1" applyAlignment="1">
      <alignment horizontal="center"/>
    </xf>
    <xf numFmtId="0" fontId="0" fillId="0" borderId="4" xfId="0" applyFill="1" applyBorder="1"/>
    <xf numFmtId="8" fontId="0" fillId="0" borderId="14" xfId="0" applyNumberFormat="1" applyBorder="1"/>
    <xf numFmtId="164" fontId="0" fillId="0" borderId="0" xfId="0" applyNumberFormat="1"/>
    <xf numFmtId="0" fontId="3" fillId="0" borderId="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0" fillId="0" borderId="0" xfId="0" applyProtection="1">
      <protection locked="0"/>
    </xf>
    <xf numFmtId="0" fontId="16" fillId="0" borderId="0" xfId="0" applyFont="1"/>
    <xf numFmtId="0" fontId="16" fillId="0" borderId="8" xfId="0" applyFont="1" applyBorder="1"/>
    <xf numFmtId="0" fontId="16" fillId="0" borderId="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16" fillId="0" borderId="1" xfId="0" applyFont="1" applyBorder="1"/>
    <xf numFmtId="44" fontId="16" fillId="0" borderId="1" xfId="1" applyFont="1" applyBorder="1"/>
    <xf numFmtId="0" fontId="16" fillId="0" borderId="9" xfId="0" applyFont="1" applyBorder="1"/>
    <xf numFmtId="0" fontId="16" fillId="0" borderId="37" xfId="0" applyFont="1" applyBorder="1"/>
    <xf numFmtId="3" fontId="16" fillId="0" borderId="0" xfId="0" applyNumberFormat="1" applyFont="1" applyBorder="1" applyAlignment="1">
      <alignment horizontal="center"/>
    </xf>
    <xf numFmtId="0" fontId="16" fillId="0" borderId="2" xfId="0" applyFont="1" applyBorder="1"/>
    <xf numFmtId="0" fontId="16" fillId="0" borderId="3" xfId="0" applyFont="1" applyBorder="1" applyAlignment="1">
      <alignment horizontal="center"/>
    </xf>
    <xf numFmtId="8" fontId="16" fillId="0" borderId="1" xfId="1" applyNumberFormat="1" applyFont="1" applyBorder="1"/>
    <xf numFmtId="164" fontId="16" fillId="0" borderId="10" xfId="0" applyNumberFormat="1" applyFont="1" applyBorder="1"/>
    <xf numFmtId="0" fontId="16" fillId="0" borderId="0" xfId="0" applyFont="1" applyBorder="1"/>
    <xf numFmtId="0" fontId="14" fillId="2" borderId="15" xfId="0" applyFont="1" applyFill="1" applyBorder="1"/>
    <xf numFmtId="0" fontId="16" fillId="2" borderId="16" xfId="0" applyFont="1" applyFill="1" applyBorder="1"/>
    <xf numFmtId="0" fontId="16" fillId="2" borderId="16" xfId="0" applyFont="1" applyFill="1" applyBorder="1" applyAlignment="1">
      <alignment horizontal="center"/>
    </xf>
    <xf numFmtId="0" fontId="16" fillId="2" borderId="17" xfId="0" applyFont="1" applyFill="1" applyBorder="1"/>
    <xf numFmtId="0" fontId="16" fillId="0" borderId="41" xfId="0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16" fillId="0" borderId="24" xfId="0" applyFont="1" applyBorder="1"/>
    <xf numFmtId="0" fontId="16" fillId="0" borderId="40" xfId="0" applyFont="1" applyBorder="1"/>
    <xf numFmtId="0" fontId="16" fillId="0" borderId="41" xfId="0" applyFont="1" applyBorder="1"/>
    <xf numFmtId="0" fontId="16" fillId="0" borderId="25" xfId="0" applyFont="1" applyBorder="1"/>
    <xf numFmtId="0" fontId="12" fillId="0" borderId="43" xfId="0" applyFont="1" applyBorder="1"/>
    <xf numFmtId="0" fontId="16" fillId="0" borderId="44" xfId="0" applyFont="1" applyBorder="1" applyAlignment="1">
      <alignment horizontal="center"/>
    </xf>
    <xf numFmtId="0" fontId="16" fillId="0" borderId="3" xfId="0" applyFont="1" applyBorder="1"/>
    <xf numFmtId="44" fontId="16" fillId="0" borderId="2" xfId="1" applyFont="1" applyBorder="1"/>
    <xf numFmtId="164" fontId="16" fillId="0" borderId="9" xfId="0" applyNumberFormat="1" applyFont="1" applyBorder="1"/>
    <xf numFmtId="8" fontId="16" fillId="0" borderId="2" xfId="1" applyNumberFormat="1" applyFont="1" applyBorder="1"/>
    <xf numFmtId="0" fontId="16" fillId="0" borderId="0" xfId="0" applyFont="1" applyBorder="1" applyAlignment="1">
      <alignment horizontal="left"/>
    </xf>
    <xf numFmtId="7" fontId="16" fillId="0" borderId="1" xfId="1" applyNumberFormat="1" applyFont="1" applyBorder="1"/>
    <xf numFmtId="0" fontId="14" fillId="2" borderId="15" xfId="0" applyFont="1" applyFill="1" applyBorder="1" applyAlignment="1"/>
    <xf numFmtId="0" fontId="16" fillId="2" borderId="45" xfId="0" applyFont="1" applyFill="1" applyBorder="1" applyAlignment="1"/>
    <xf numFmtId="0" fontId="16" fillId="2" borderId="46" xfId="0" applyFont="1" applyFill="1" applyBorder="1"/>
    <xf numFmtId="0" fontId="14" fillId="2" borderId="16" xfId="0" applyFont="1" applyFill="1" applyBorder="1" applyAlignment="1">
      <alignment horizontal="center"/>
    </xf>
    <xf numFmtId="0" fontId="16" fillId="0" borderId="4" xfId="0" applyFont="1" applyBorder="1"/>
    <xf numFmtId="0" fontId="16" fillId="0" borderId="11" xfId="0" applyFont="1" applyBorder="1"/>
    <xf numFmtId="0" fontId="16" fillId="2" borderId="16" xfId="0" applyFont="1" applyFill="1" applyBorder="1" applyAlignment="1"/>
    <xf numFmtId="0" fontId="16" fillId="2" borderId="46" xfId="0" applyFont="1" applyFill="1" applyBorder="1" applyAlignment="1"/>
    <xf numFmtId="0" fontId="16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44" fontId="16" fillId="0" borderId="0" xfId="1" applyFont="1" applyBorder="1"/>
    <xf numFmtId="0" fontId="16" fillId="0" borderId="0" xfId="0" applyFont="1" applyBorder="1" applyAlignment="1"/>
    <xf numFmtId="0" fontId="16" fillId="0" borderId="2" xfId="0" applyFont="1" applyFill="1" applyBorder="1" applyAlignment="1">
      <alignment horizontal="center"/>
    </xf>
    <xf numFmtId="0" fontId="16" fillId="0" borderId="2" xfId="0" applyFont="1" applyFill="1" applyBorder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/>
    <xf numFmtId="44" fontId="16" fillId="0" borderId="0" xfId="1" applyFont="1" applyFill="1" applyBorder="1"/>
    <xf numFmtId="0" fontId="16" fillId="0" borderId="1" xfId="0" applyFont="1" applyFill="1" applyBorder="1" applyAlignment="1">
      <alignment horizontal="center"/>
    </xf>
    <xf numFmtId="0" fontId="16" fillId="0" borderId="9" xfId="0" applyFont="1" applyFill="1" applyBorder="1"/>
    <xf numFmtId="0" fontId="16" fillId="0" borderId="0" xfId="0" applyFont="1" applyFill="1" applyBorder="1"/>
    <xf numFmtId="0" fontId="16" fillId="0" borderId="5" xfId="0" applyFont="1" applyBorder="1"/>
    <xf numFmtId="0" fontId="16" fillId="0" borderId="18" xfId="0" applyFont="1" applyBorder="1"/>
    <xf numFmtId="0" fontId="16" fillId="0" borderId="6" xfId="0" applyFont="1" applyBorder="1" applyAlignment="1">
      <alignment horizontal="center"/>
    </xf>
    <xf numFmtId="0" fontId="16" fillId="0" borderId="47" xfId="0" applyFont="1" applyBorder="1" applyAlignment="1">
      <alignment horizontal="center"/>
    </xf>
    <xf numFmtId="0" fontId="16" fillId="0" borderId="6" xfId="0" applyFont="1" applyBorder="1"/>
    <xf numFmtId="0" fontId="16" fillId="0" borderId="18" xfId="0" applyFont="1" applyBorder="1" applyAlignment="1">
      <alignment horizontal="center"/>
    </xf>
    <xf numFmtId="44" fontId="16" fillId="0" borderId="18" xfId="1" applyFont="1" applyBorder="1"/>
    <xf numFmtId="0" fontId="16" fillId="0" borderId="22" xfId="0" applyFont="1" applyBorder="1"/>
    <xf numFmtId="0" fontId="16" fillId="0" borderId="1" xfId="0" applyFont="1" applyBorder="1" applyAlignment="1">
      <alignment horizontal="left"/>
    </xf>
    <xf numFmtId="0" fontId="16" fillId="0" borderId="36" xfId="0" applyFont="1" applyBorder="1"/>
    <xf numFmtId="0" fontId="16" fillId="0" borderId="44" xfId="0" applyFont="1" applyBorder="1"/>
    <xf numFmtId="0" fontId="16" fillId="0" borderId="7" xfId="0" applyFont="1" applyBorder="1"/>
    <xf numFmtId="0" fontId="16" fillId="0" borderId="19" xfId="0" applyFont="1" applyBorder="1"/>
    <xf numFmtId="0" fontId="19" fillId="0" borderId="3" xfId="0" applyFont="1" applyBorder="1" applyAlignment="1"/>
    <xf numFmtId="0" fontId="19" fillId="0" borderId="0" xfId="0" applyFont="1" applyBorder="1"/>
    <xf numFmtId="0" fontId="16" fillId="0" borderId="14" xfId="0" applyFont="1" applyBorder="1"/>
    <xf numFmtId="0" fontId="16" fillId="0" borderId="4" xfId="0" applyFont="1" applyBorder="1" applyAlignment="1">
      <alignment horizontal="center"/>
    </xf>
    <xf numFmtId="0" fontId="16" fillId="0" borderId="12" xfId="0" applyFont="1" applyBorder="1"/>
    <xf numFmtId="164" fontId="16" fillId="2" borderId="16" xfId="0" applyNumberFormat="1" applyFont="1" applyFill="1" applyBorder="1"/>
    <xf numFmtId="0" fontId="20" fillId="2" borderId="16" xfId="0" applyFont="1" applyFill="1" applyBorder="1"/>
    <xf numFmtId="0" fontId="16" fillId="2" borderId="16" xfId="0" applyFont="1" applyFill="1" applyBorder="1" applyAlignment="1">
      <alignment horizontal="center" vertical="center"/>
    </xf>
    <xf numFmtId="0" fontId="16" fillId="0" borderId="33" xfId="0" applyFont="1" applyBorder="1"/>
    <xf numFmtId="0" fontId="19" fillId="2" borderId="16" xfId="0" applyFont="1" applyFill="1" applyBorder="1" applyAlignment="1"/>
    <xf numFmtId="0" fontId="16" fillId="0" borderId="21" xfId="0" applyFont="1" applyBorder="1"/>
    <xf numFmtId="0" fontId="16" fillId="2" borderId="5" xfId="0" applyFont="1" applyFill="1" applyBorder="1"/>
    <xf numFmtId="0" fontId="16" fillId="2" borderId="6" xfId="0" applyFont="1" applyFill="1" applyBorder="1"/>
    <xf numFmtId="0" fontId="16" fillId="2" borderId="7" xfId="0" applyFont="1" applyFill="1" applyBorder="1"/>
    <xf numFmtId="0" fontId="16" fillId="2" borderId="8" xfId="0" applyFont="1" applyFill="1" applyBorder="1"/>
    <xf numFmtId="0" fontId="16" fillId="2" borderId="0" xfId="0" applyFont="1" applyFill="1" applyBorder="1"/>
    <xf numFmtId="0" fontId="14" fillId="2" borderId="0" xfId="0" applyFont="1" applyFill="1" applyBorder="1"/>
    <xf numFmtId="0" fontId="14" fillId="2" borderId="3" xfId="0" applyFont="1" applyFill="1" applyBorder="1" applyAlignment="1">
      <alignment horizontal="center"/>
    </xf>
    <xf numFmtId="164" fontId="16" fillId="3" borderId="20" xfId="0" applyNumberFormat="1" applyFont="1" applyFill="1" applyBorder="1"/>
    <xf numFmtId="164" fontId="16" fillId="3" borderId="48" xfId="0" applyNumberFormat="1" applyFont="1" applyFill="1" applyBorder="1"/>
    <xf numFmtId="164" fontId="16" fillId="0" borderId="20" xfId="0" applyNumberFormat="1" applyFont="1" applyBorder="1"/>
    <xf numFmtId="0" fontId="16" fillId="2" borderId="19" xfId="0" applyFont="1" applyFill="1" applyBorder="1"/>
    <xf numFmtId="0" fontId="14" fillId="0" borderId="5" xfId="0" applyFont="1" applyBorder="1"/>
    <xf numFmtId="0" fontId="14" fillId="0" borderId="6" xfId="0" applyFont="1" applyBorder="1" applyAlignment="1">
      <alignment horizontal="center"/>
    </xf>
    <xf numFmtId="0" fontId="16" fillId="0" borderId="6" xfId="0" applyNumberFormat="1" applyFont="1" applyBorder="1"/>
    <xf numFmtId="0" fontId="20" fillId="0" borderId="6" xfId="0" applyFont="1" applyBorder="1"/>
    <xf numFmtId="0" fontId="14" fillId="0" borderId="11" xfId="0" applyFont="1" applyBorder="1"/>
    <xf numFmtId="0" fontId="14" fillId="0" borderId="14" xfId="0" applyFont="1" applyBorder="1" applyAlignment="1">
      <alignment horizontal="center"/>
    </xf>
    <xf numFmtId="164" fontId="16" fillId="0" borderId="14" xfId="0" applyNumberFormat="1" applyFont="1" applyBorder="1"/>
    <xf numFmtId="0" fontId="20" fillId="0" borderId="14" xfId="0" applyFont="1" applyBorder="1"/>
    <xf numFmtId="2" fontId="16" fillId="0" borderId="1" xfId="0" applyNumberFormat="1" applyFont="1" applyBorder="1"/>
    <xf numFmtId="2" fontId="16" fillId="0" borderId="1" xfId="0" applyNumberFormat="1" applyFont="1" applyBorder="1" applyAlignment="1">
      <alignment horizontal="center"/>
    </xf>
    <xf numFmtId="2" fontId="16" fillId="0" borderId="40" xfId="0" applyNumberFormat="1" applyFont="1" applyBorder="1" applyAlignment="1">
      <alignment horizontal="center"/>
    </xf>
    <xf numFmtId="165" fontId="16" fillId="0" borderId="0" xfId="0" applyNumberFormat="1" applyFont="1" applyBorder="1" applyAlignment="1">
      <alignment horizontal="center"/>
    </xf>
    <xf numFmtId="164" fontId="16" fillId="0" borderId="12" xfId="0" applyNumberFormat="1" applyFont="1" applyBorder="1"/>
    <xf numFmtId="0" fontId="16" fillId="0" borderId="17" xfId="0" applyFont="1" applyBorder="1" applyProtection="1">
      <protection locked="0"/>
    </xf>
    <xf numFmtId="0" fontId="16" fillId="0" borderId="12" xfId="0" applyFont="1" applyBorder="1" applyProtection="1">
      <protection locked="0"/>
    </xf>
    <xf numFmtId="0" fontId="0" fillId="0" borderId="14" xfId="0" applyBorder="1" applyProtection="1">
      <protection locked="0"/>
    </xf>
    <xf numFmtId="0" fontId="2" fillId="0" borderId="14" xfId="0" applyFont="1" applyBorder="1" applyProtection="1">
      <protection locked="0"/>
    </xf>
    <xf numFmtId="0" fontId="16" fillId="0" borderId="37" xfId="0" applyFont="1" applyBorder="1" applyProtection="1">
      <protection locked="0"/>
    </xf>
    <xf numFmtId="0" fontId="16" fillId="0" borderId="0" xfId="0" applyFont="1" applyBorder="1" applyAlignment="1" applyProtection="1">
      <alignment horizontal="center"/>
      <protection locked="0"/>
    </xf>
    <xf numFmtId="166" fontId="16" fillId="0" borderId="0" xfId="0" applyNumberFormat="1" applyFont="1" applyBorder="1" applyAlignment="1" applyProtection="1">
      <alignment horizontal="center"/>
      <protection locked="0"/>
    </xf>
    <xf numFmtId="1" fontId="16" fillId="0" borderId="37" xfId="0" applyNumberFormat="1" applyFont="1" applyBorder="1" applyProtection="1">
      <protection locked="0"/>
    </xf>
    <xf numFmtId="0" fontId="16" fillId="0" borderId="11" xfId="0" applyFont="1" applyBorder="1" applyProtection="1">
      <protection locked="0"/>
    </xf>
    <xf numFmtId="0" fontId="16" fillId="0" borderId="37" xfId="0" applyNumberFormat="1" applyFont="1" applyBorder="1" applyProtection="1">
      <protection locked="0"/>
    </xf>
    <xf numFmtId="0" fontId="16" fillId="0" borderId="8" xfId="0" applyFont="1" applyBorder="1" applyProtection="1">
      <protection locked="0"/>
    </xf>
    <xf numFmtId="0" fontId="16" fillId="0" borderId="8" xfId="0" applyFont="1" applyFill="1" applyBorder="1" applyProtection="1">
      <protection locked="0"/>
    </xf>
    <xf numFmtId="7" fontId="16" fillId="0" borderId="4" xfId="1" applyNumberFormat="1" applyFont="1" applyBorder="1" applyProtection="1">
      <protection locked="0"/>
    </xf>
    <xf numFmtId="44" fontId="16" fillId="0" borderId="1" xfId="1" applyFont="1" applyBorder="1" applyProtection="1">
      <protection locked="0"/>
    </xf>
    <xf numFmtId="0" fontId="16" fillId="0" borderId="1" xfId="0" applyFont="1" applyBorder="1" applyProtection="1">
      <protection locked="0"/>
    </xf>
    <xf numFmtId="44" fontId="16" fillId="0" borderId="4" xfId="0" applyNumberFormat="1" applyFont="1" applyBorder="1" applyProtection="1">
      <protection locked="0"/>
    </xf>
    <xf numFmtId="44" fontId="16" fillId="0" borderId="4" xfId="1" applyFont="1" applyBorder="1" applyProtection="1">
      <protection locked="0"/>
    </xf>
    <xf numFmtId="44" fontId="16" fillId="0" borderId="1" xfId="1" applyFont="1" applyFill="1" applyBorder="1" applyProtection="1">
      <protection locked="0"/>
    </xf>
    <xf numFmtId="8" fontId="16" fillId="0" borderId="4" xfId="1" applyNumberFormat="1" applyFont="1" applyBorder="1" applyProtection="1">
      <protection locked="0"/>
    </xf>
    <xf numFmtId="0" fontId="16" fillId="0" borderId="27" xfId="0" applyFont="1" applyBorder="1" applyAlignment="1" applyProtection="1">
      <alignment horizontal="center"/>
      <protection locked="0"/>
    </xf>
    <xf numFmtId="0" fontId="16" fillId="0" borderId="37" xfId="0" applyFont="1" applyBorder="1" applyAlignment="1" applyProtection="1">
      <alignment horizontal="right"/>
      <protection locked="0"/>
    </xf>
    <xf numFmtId="0" fontId="16" fillId="0" borderId="35" xfId="0" applyFont="1" applyBorder="1" applyProtection="1">
      <protection locked="0"/>
    </xf>
    <xf numFmtId="164" fontId="16" fillId="0" borderId="37" xfId="0" applyNumberFormat="1" applyFont="1" applyBorder="1"/>
    <xf numFmtId="0" fontId="2" fillId="0" borderId="14" xfId="0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right"/>
    </xf>
    <xf numFmtId="0" fontId="3" fillId="0" borderId="8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2" fillId="0" borderId="0" xfId="0" applyFont="1" applyBorder="1" applyAlignment="1" applyProtection="1">
      <alignment horizontal="centerContinuous"/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Continuous"/>
      <protection locked="0"/>
    </xf>
    <xf numFmtId="0" fontId="2" fillId="0" borderId="8" xfId="0" applyFont="1" applyBorder="1" applyAlignment="1" applyProtection="1"/>
    <xf numFmtId="0" fontId="0" fillId="0" borderId="0" xfId="0" applyBorder="1" applyAlignment="1" applyProtection="1">
      <alignment horizontal="centerContinuous"/>
    </xf>
    <xf numFmtId="0" fontId="0" fillId="0" borderId="14" xfId="0" applyBorder="1" applyProtection="1"/>
    <xf numFmtId="0" fontId="2" fillId="0" borderId="14" xfId="0" applyFont="1" applyBorder="1" applyProtection="1"/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18" fillId="0" borderId="14" xfId="0" applyFont="1" applyBorder="1" applyAlignment="1">
      <alignment horizontal="centerContinuous"/>
    </xf>
    <xf numFmtId="0" fontId="11" fillId="0" borderId="5" xfId="0" applyFont="1" applyBorder="1" applyAlignment="1">
      <alignment horizontal="centerContinuous"/>
    </xf>
    <xf numFmtId="0" fontId="11" fillId="0" borderId="6" xfId="0" applyFont="1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11" fillId="0" borderId="8" xfId="0" applyFont="1" applyBorder="1" applyAlignment="1">
      <alignment horizontal="centerContinuous"/>
    </xf>
    <xf numFmtId="0" fontId="11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16" fontId="12" fillId="0" borderId="8" xfId="0" applyNumberFormat="1" applyFont="1" applyBorder="1" applyAlignment="1">
      <alignment horizontal="centerContinuous"/>
    </xf>
    <xf numFmtId="16" fontId="12" fillId="0" borderId="0" xfId="0" applyNumberFormat="1" applyFont="1" applyBorder="1" applyAlignment="1">
      <alignment horizontal="centerContinuous"/>
    </xf>
    <xf numFmtId="0" fontId="14" fillId="0" borderId="8" xfId="0" applyFont="1" applyBorder="1" applyAlignment="1">
      <alignment horizontal="left"/>
    </xf>
    <xf numFmtId="0" fontId="13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14" fillId="0" borderId="0" xfId="0" applyFont="1" applyBorder="1" applyAlignment="1">
      <alignment horizontal="left"/>
    </xf>
    <xf numFmtId="0" fontId="21" fillId="0" borderId="8" xfId="0" applyFont="1" applyBorder="1" applyAlignment="1">
      <alignment horizontal="center"/>
    </xf>
    <xf numFmtId="0" fontId="18" fillId="0" borderId="0" xfId="0" applyFont="1" applyBorder="1" applyAlignment="1">
      <alignment horizontal="centerContinuous"/>
    </xf>
    <xf numFmtId="0" fontId="16" fillId="0" borderId="8" xfId="0" applyFont="1" applyBorder="1" applyAlignment="1">
      <alignment horizontal="left"/>
    </xf>
    <xf numFmtId="8" fontId="16" fillId="0" borderId="0" xfId="0" applyNumberFormat="1" applyFont="1" applyBorder="1" applyAlignment="1">
      <alignment horizontal="left"/>
    </xf>
    <xf numFmtId="0" fontId="0" fillId="0" borderId="0" xfId="0" applyBorder="1" applyProtection="1">
      <protection locked="0"/>
    </xf>
    <xf numFmtId="0" fontId="16" fillId="0" borderId="0" xfId="0" applyFont="1" applyBorder="1" applyAlignment="1" applyProtection="1">
      <alignment horizontal="left"/>
      <protection locked="0"/>
    </xf>
    <xf numFmtId="164" fontId="16" fillId="0" borderId="19" xfId="0" applyNumberFormat="1" applyFont="1" applyBorder="1" applyAlignment="1">
      <alignment horizontal="left"/>
    </xf>
    <xf numFmtId="6" fontId="16" fillId="0" borderId="0" xfId="0" applyNumberFormat="1" applyFont="1" applyBorder="1" applyAlignment="1">
      <alignment horizontal="left"/>
    </xf>
    <xf numFmtId="0" fontId="16" fillId="0" borderId="8" xfId="0" applyFont="1" applyBorder="1" applyAlignment="1" applyProtection="1">
      <alignment horizontal="left"/>
      <protection locked="0"/>
    </xf>
    <xf numFmtId="0" fontId="0" fillId="0" borderId="8" xfId="0" applyBorder="1" applyProtection="1">
      <protection locked="0"/>
    </xf>
    <xf numFmtId="0" fontId="0" fillId="0" borderId="11" xfId="0" applyBorder="1" applyProtection="1">
      <protection locked="0"/>
    </xf>
    <xf numFmtId="0" fontId="14" fillId="0" borderId="14" xfId="0" applyFont="1" applyBorder="1" applyAlignment="1" applyProtection="1">
      <alignment horizontal="centerContinuous"/>
      <protection locked="0"/>
    </xf>
    <xf numFmtId="0" fontId="7" fillId="0" borderId="0" xfId="0" applyFont="1" applyBorder="1" applyProtection="1"/>
    <xf numFmtId="0" fontId="0" fillId="2" borderId="0" xfId="0" applyFill="1" applyBorder="1"/>
    <xf numFmtId="0" fontId="0" fillId="2" borderId="19" xfId="0" applyFill="1" applyBorder="1"/>
    <xf numFmtId="0" fontId="0" fillId="2" borderId="8" xfId="0" applyFill="1" applyBorder="1"/>
    <xf numFmtId="0" fontId="14" fillId="2" borderId="5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/>
    <xf numFmtId="0" fontId="14" fillId="2" borderId="11" xfId="0" applyFont="1" applyFill="1" applyBorder="1" applyAlignment="1">
      <alignment horizontal="left"/>
    </xf>
    <xf numFmtId="0" fontId="14" fillId="2" borderId="14" xfId="0" applyFont="1" applyFill="1" applyBorder="1" applyAlignment="1">
      <alignment horizontal="left"/>
    </xf>
    <xf numFmtId="0" fontId="18" fillId="2" borderId="14" xfId="0" applyFont="1" applyFill="1" applyBorder="1"/>
    <xf numFmtId="0" fontId="14" fillId="2" borderId="12" xfId="0" applyFont="1" applyFill="1" applyBorder="1" applyAlignment="1">
      <alignment horizontal="left"/>
    </xf>
    <xf numFmtId="0" fontId="18" fillId="2" borderId="2" xfId="0" applyFont="1" applyFill="1" applyBorder="1" applyAlignment="1">
      <alignment horizontal="centerContinuous"/>
    </xf>
    <xf numFmtId="0" fontId="18" fillId="2" borderId="3" xfId="0" applyFont="1" applyFill="1" applyBorder="1" applyAlignment="1">
      <alignment horizontal="centerContinuous"/>
    </xf>
    <xf numFmtId="0" fontId="18" fillId="2" borderId="38" xfId="0" applyFont="1" applyFill="1" applyBorder="1"/>
    <xf numFmtId="0" fontId="14" fillId="2" borderId="21" xfId="0" applyFont="1" applyFill="1" applyBorder="1" applyAlignment="1">
      <alignment horizontal="left"/>
    </xf>
    <xf numFmtId="0" fontId="0" fillId="2" borderId="44" xfId="0" applyFill="1" applyBorder="1"/>
    <xf numFmtId="0" fontId="18" fillId="2" borderId="13" xfId="0" applyFont="1" applyFill="1" applyBorder="1" applyAlignment="1">
      <alignment horizontal="center"/>
    </xf>
    <xf numFmtId="0" fontId="0" fillId="2" borderId="21" xfId="0" applyFill="1" applyBorder="1"/>
    <xf numFmtId="0" fontId="14" fillId="2" borderId="13" xfId="0" applyFont="1" applyFill="1" applyBorder="1" applyAlignment="1">
      <alignment horizontal="center"/>
    </xf>
    <xf numFmtId="0" fontId="14" fillId="2" borderId="49" xfId="0" applyFont="1" applyFill="1" applyBorder="1" applyAlignment="1">
      <alignment horizontal="left"/>
    </xf>
    <xf numFmtId="0" fontId="14" fillId="2" borderId="50" xfId="0" applyFont="1" applyFill="1" applyBorder="1" applyAlignment="1">
      <alignment horizontal="left"/>
    </xf>
    <xf numFmtId="0" fontId="14" fillId="2" borderId="51" xfId="0" applyFont="1" applyFill="1" applyBorder="1" applyAlignment="1">
      <alignment horizontal="left"/>
    </xf>
    <xf numFmtId="0" fontId="18" fillId="2" borderId="52" xfId="0" applyFont="1" applyFill="1" applyBorder="1"/>
    <xf numFmtId="0" fontId="14" fillId="0" borderId="11" xfId="0" applyFont="1" applyBorder="1" applyAlignment="1" applyProtection="1">
      <alignment horizontal="left"/>
      <protection locked="0"/>
    </xf>
    <xf numFmtId="0" fontId="18" fillId="0" borderId="12" xfId="0" applyFont="1" applyBorder="1" applyAlignment="1" applyProtection="1">
      <alignment horizontal="left"/>
      <protection locked="0"/>
    </xf>
    <xf numFmtId="0" fontId="18" fillId="0" borderId="12" xfId="0" applyFont="1" applyBorder="1" applyAlignment="1">
      <alignment horizontal="centerContinuous"/>
    </xf>
    <xf numFmtId="0" fontId="14" fillId="0" borderId="8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0" fillId="0" borderId="19" xfId="0" applyBorder="1" applyProtection="1">
      <protection locked="0"/>
    </xf>
    <xf numFmtId="8" fontId="16" fillId="0" borderId="19" xfId="0" applyNumberFormat="1" applyFont="1" applyBorder="1"/>
    <xf numFmtId="8" fontId="16" fillId="0" borderId="0" xfId="0" applyNumberFormat="1" applyFont="1" applyBorder="1" applyAlignment="1" applyProtection="1">
      <alignment horizontal="left"/>
      <protection locked="0"/>
    </xf>
    <xf numFmtId="0" fontId="16" fillId="0" borderId="0" xfId="0" applyFont="1" applyBorder="1" applyProtection="1">
      <protection locked="0"/>
    </xf>
    <xf numFmtId="0" fontId="14" fillId="0" borderId="0" xfId="0" applyFont="1" applyBorder="1"/>
    <xf numFmtId="164" fontId="16" fillId="0" borderId="0" xfId="0" applyNumberFormat="1" applyFont="1" applyBorder="1" applyAlignment="1">
      <alignment horizontal="center"/>
    </xf>
    <xf numFmtId="164" fontId="14" fillId="4" borderId="19" xfId="0" applyNumberFormat="1" applyFont="1" applyFill="1" applyBorder="1"/>
    <xf numFmtId="0" fontId="0" fillId="2" borderId="11" xfId="0" applyFill="1" applyBorder="1"/>
    <xf numFmtId="0" fontId="14" fillId="5" borderId="14" xfId="0" applyFont="1" applyFill="1" applyBorder="1" applyAlignment="1">
      <alignment horizontal="left"/>
    </xf>
    <xf numFmtId="164" fontId="14" fillId="5" borderId="12" xfId="0" applyNumberFormat="1" applyFont="1" applyFill="1" applyBorder="1" applyAlignment="1">
      <alignment horizontal="left"/>
    </xf>
    <xf numFmtId="0" fontId="14" fillId="4" borderId="19" xfId="0" applyFont="1" applyFill="1" applyBorder="1" applyProtection="1">
      <protection locked="0"/>
    </xf>
    <xf numFmtId="0" fontId="14" fillId="2" borderId="14" xfId="0" applyFont="1" applyFill="1" applyBorder="1"/>
    <xf numFmtId="0" fontId="14" fillId="2" borderId="12" xfId="0" applyFont="1" applyFill="1" applyBorder="1" applyAlignment="1">
      <alignment horizontal="right"/>
    </xf>
    <xf numFmtId="0" fontId="2" fillId="2" borderId="14" xfId="0" applyFont="1" applyFill="1" applyBorder="1"/>
    <xf numFmtId="0" fontId="2" fillId="2" borderId="12" xfId="0" applyFont="1" applyFill="1" applyBorder="1" applyAlignment="1">
      <alignment horizontal="right"/>
    </xf>
    <xf numFmtId="0" fontId="2" fillId="0" borderId="19" xfId="0" applyFont="1" applyBorder="1"/>
    <xf numFmtId="0" fontId="2" fillId="0" borderId="12" xfId="0" applyFont="1" applyBorder="1" applyAlignment="1" applyProtection="1">
      <alignment horizontal="left"/>
      <protection locked="0"/>
    </xf>
    <xf numFmtId="14" fontId="2" fillId="0" borderId="14" xfId="0" applyNumberFormat="1" applyFont="1" applyBorder="1" applyAlignment="1" applyProtection="1">
      <alignment horizontal="left"/>
      <protection locked="0"/>
    </xf>
    <xf numFmtId="0" fontId="2" fillId="0" borderId="8" xfId="0" applyFont="1" applyBorder="1"/>
    <xf numFmtId="0" fontId="16" fillId="0" borderId="10" xfId="0" applyFont="1" applyBorder="1"/>
    <xf numFmtId="0" fontId="19" fillId="0" borderId="0" xfId="0" applyFont="1" applyBorder="1" applyAlignment="1"/>
    <xf numFmtId="0" fontId="16" fillId="0" borderId="38" xfId="0" applyFont="1" applyBorder="1"/>
    <xf numFmtId="8" fontId="16" fillId="0" borderId="1" xfId="1" applyNumberFormat="1" applyFont="1" applyBorder="1" applyProtection="1"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16" fillId="0" borderId="2" xfId="0" applyFont="1" applyBorder="1" applyProtection="1">
      <protection locked="0"/>
    </xf>
    <xf numFmtId="164" fontId="16" fillId="0" borderId="4" xfId="0" applyNumberFormat="1" applyFont="1" applyBorder="1" applyProtection="1">
      <protection locked="0"/>
    </xf>
    <xf numFmtId="164" fontId="16" fillId="0" borderId="1" xfId="0" applyNumberFormat="1" applyFont="1" applyBorder="1"/>
    <xf numFmtId="164" fontId="16" fillId="0" borderId="1" xfId="0" applyNumberFormat="1" applyFont="1" applyBorder="1" applyProtection="1">
      <protection locked="0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/>
    </xf>
    <xf numFmtId="0" fontId="16" fillId="0" borderId="2" xfId="0" applyFont="1" applyBorder="1" applyAlignment="1" applyProtection="1">
      <alignment horizontal="left"/>
    </xf>
    <xf numFmtId="0" fontId="16" fillId="0" borderId="2" xfId="0" applyFont="1" applyBorder="1" applyProtection="1"/>
    <xf numFmtId="8" fontId="16" fillId="0" borderId="0" xfId="0" applyNumberFormat="1" applyFont="1" applyBorder="1" applyAlignment="1" applyProtection="1">
      <alignment horizontal="left"/>
    </xf>
    <xf numFmtId="164" fontId="16" fillId="0" borderId="19" xfId="0" applyNumberFormat="1" applyFont="1" applyBorder="1" applyAlignment="1" applyProtection="1">
      <alignment horizontal="left"/>
    </xf>
    <xf numFmtId="8" fontId="14" fillId="0" borderId="19" xfId="0" applyNumberFormat="1" applyFont="1" applyBorder="1"/>
    <xf numFmtId="164" fontId="14" fillId="2" borderId="17" xfId="0" applyNumberFormat="1" applyFont="1" applyFill="1" applyBorder="1"/>
    <xf numFmtId="0" fontId="14" fillId="2" borderId="16" xfId="0" applyFont="1" applyFill="1" applyBorder="1"/>
    <xf numFmtId="164" fontId="14" fillId="0" borderId="19" xfId="0" applyNumberFormat="1" applyFont="1" applyBorder="1"/>
    <xf numFmtId="164" fontId="0" fillId="0" borderId="0" xfId="0" applyNumberFormat="1" applyBorder="1" applyProtection="1">
      <protection locked="0"/>
    </xf>
    <xf numFmtId="164" fontId="16" fillId="0" borderId="0" xfId="0" applyNumberFormat="1" applyFont="1" applyBorder="1" applyAlignment="1" applyProtection="1">
      <alignment horizontal="left"/>
      <protection locked="0"/>
    </xf>
    <xf numFmtId="0" fontId="16" fillId="0" borderId="2" xfId="0" applyFont="1" applyBorder="1" applyAlignment="1" applyProtection="1">
      <alignment horizontal="center"/>
      <protection locked="0"/>
    </xf>
    <xf numFmtId="44" fontId="16" fillId="0" borderId="0" xfId="1" applyFont="1" applyBorder="1" applyProtection="1">
      <protection locked="0"/>
    </xf>
    <xf numFmtId="0" fontId="14" fillId="0" borderId="55" xfId="0" applyFont="1" applyBorder="1" applyAlignment="1">
      <alignment horizontal="center" vertical="center"/>
    </xf>
    <xf numFmtId="44" fontId="16" fillId="0" borderId="3" xfId="1" applyFont="1" applyBorder="1" applyProtection="1">
      <protection locked="0"/>
    </xf>
    <xf numFmtId="44" fontId="16" fillId="0" borderId="13" xfId="1" applyFont="1" applyBorder="1" applyProtection="1">
      <protection locked="0"/>
    </xf>
    <xf numFmtId="0" fontId="16" fillId="0" borderId="38" xfId="0" applyFont="1" applyBorder="1" applyAlignment="1" applyProtection="1">
      <alignment horizontal="center"/>
      <protection locked="0"/>
    </xf>
    <xf numFmtId="44" fontId="16" fillId="0" borderId="14" xfId="1" applyFont="1" applyBorder="1" applyProtection="1">
      <protection locked="0"/>
    </xf>
    <xf numFmtId="0" fontId="16" fillId="0" borderId="4" xfId="0" applyFont="1" applyBorder="1" applyAlignment="1" applyProtection="1">
      <alignment horizontal="center"/>
      <protection locked="0"/>
    </xf>
    <xf numFmtId="0" fontId="14" fillId="0" borderId="37" xfId="0" applyFont="1" applyBorder="1" applyProtection="1">
      <protection locked="0"/>
    </xf>
    <xf numFmtId="0" fontId="16" fillId="0" borderId="3" xfId="0" applyFont="1" applyBorder="1" applyProtection="1">
      <protection locked="0"/>
    </xf>
    <xf numFmtId="0" fontId="16" fillId="0" borderId="56" xfId="0" applyFont="1" applyBorder="1" applyProtection="1">
      <protection locked="0"/>
    </xf>
    <xf numFmtId="164" fontId="16" fillId="0" borderId="34" xfId="0" applyNumberFormat="1" applyFont="1" applyBorder="1"/>
    <xf numFmtId="0" fontId="7" fillId="0" borderId="5" xfId="0" applyFont="1" applyBorder="1"/>
    <xf numFmtId="0" fontId="23" fillId="0" borderId="4" xfId="0" applyFont="1" applyBorder="1"/>
    <xf numFmtId="0" fontId="23" fillId="0" borderId="1" xfId="0" applyFont="1" applyBorder="1"/>
    <xf numFmtId="0" fontId="16" fillId="0" borderId="0" xfId="0" applyFont="1" applyBorder="1" applyAlignment="1">
      <alignment horizontal="left" vertical="top"/>
    </xf>
    <xf numFmtId="0" fontId="23" fillId="0" borderId="2" xfId="0" applyFont="1" applyBorder="1"/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53" xfId="0" applyFont="1" applyBorder="1" applyAlignment="1"/>
    <xf numFmtId="0" fontId="16" fillId="0" borderId="54" xfId="0" applyFont="1" applyBorder="1" applyAlignment="1"/>
    <xf numFmtId="0" fontId="2" fillId="2" borderId="16" xfId="0" applyFont="1" applyFill="1" applyBorder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0" borderId="0" xfId="0" applyFont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4" fillId="0" borderId="0" xfId="0" applyFont="1" applyBorder="1" applyAlignment="1">
      <alignment horizontal="left"/>
    </xf>
    <xf numFmtId="0" fontId="0" fillId="0" borderId="0" xfId="0" applyAlignment="1"/>
    <xf numFmtId="0" fontId="3" fillId="0" borderId="0" xfId="0" applyFont="1" applyBorder="1" applyAlignment="1" applyProtection="1">
      <alignment horizontal="center"/>
      <protection locked="0"/>
    </xf>
    <xf numFmtId="0" fontId="22" fillId="0" borderId="0" xfId="0" applyFont="1" applyAlignment="1" applyProtection="1">
      <protection locked="0"/>
    </xf>
    <xf numFmtId="0" fontId="0" fillId="0" borderId="19" xfId="0" applyBorder="1" applyAlignment="1" applyProtection="1">
      <protection locked="0"/>
    </xf>
    <xf numFmtId="0" fontId="2" fillId="0" borderId="14" xfId="0" applyFont="1" applyBorder="1" applyAlignment="1"/>
    <xf numFmtId="0" fontId="0" fillId="0" borderId="14" xfId="0" applyBorder="1" applyAlignment="1"/>
    <xf numFmtId="0" fontId="16" fillId="0" borderId="38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18" fillId="0" borderId="14" xfId="0" applyFont="1" applyBorder="1" applyAlignment="1" applyProtection="1">
      <alignment horizontal="left"/>
      <protection locked="0"/>
    </xf>
    <xf numFmtId="0" fontId="0" fillId="0" borderId="14" xfId="0" applyBorder="1" applyAlignment="1" applyProtection="1">
      <protection locked="0"/>
    </xf>
    <xf numFmtId="0" fontId="18" fillId="2" borderId="50" xfId="0" applyFont="1" applyFill="1" applyBorder="1" applyAlignment="1" applyProtection="1">
      <alignment horizontal="center"/>
      <protection locked="0"/>
    </xf>
    <xf numFmtId="0" fontId="18" fillId="2" borderId="52" xfId="0" applyFont="1" applyFill="1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workbookViewId="0">
      <selection activeCell="B179" sqref="B179"/>
    </sheetView>
  </sheetViews>
  <sheetFormatPr defaultRowHeight="12.75" x14ac:dyDescent="0.2"/>
  <cols>
    <col min="2" max="2" width="45.42578125" customWidth="1"/>
    <col min="4" max="4" width="16.42578125" customWidth="1"/>
    <col min="5" max="5" width="22.85546875" customWidth="1"/>
    <col min="6" max="6" width="31.5703125" customWidth="1"/>
  </cols>
  <sheetData>
    <row r="1" spans="1:6" ht="15.75" x14ac:dyDescent="0.25">
      <c r="A1" s="366" t="s">
        <v>68</v>
      </c>
      <c r="B1" s="367"/>
      <c r="C1" s="367"/>
      <c r="D1" s="367"/>
      <c r="E1" s="367"/>
      <c r="F1" s="368"/>
    </row>
    <row r="2" spans="1:6" ht="15.75" x14ac:dyDescent="0.25">
      <c r="A2" s="369" t="s">
        <v>69</v>
      </c>
      <c r="B2" s="370"/>
      <c r="C2" s="370"/>
      <c r="D2" s="370"/>
      <c r="E2" s="370"/>
      <c r="F2" s="371"/>
    </row>
    <row r="3" spans="1:6" x14ac:dyDescent="0.2">
      <c r="A3" s="14"/>
      <c r="B3" s="2"/>
      <c r="C3" s="2"/>
      <c r="D3" s="2"/>
      <c r="E3" s="2"/>
      <c r="F3" s="29"/>
    </row>
    <row r="4" spans="1:6" x14ac:dyDescent="0.2">
      <c r="A4" s="372" t="s">
        <v>293</v>
      </c>
      <c r="B4" s="373"/>
      <c r="C4" s="373"/>
      <c r="D4" s="373"/>
      <c r="E4" s="373"/>
      <c r="F4" s="374"/>
    </row>
    <row r="5" spans="1:6" ht="13.5" thickBot="1" x14ac:dyDescent="0.25">
      <c r="A5" s="14" t="s">
        <v>366</v>
      </c>
      <c r="B5" s="2"/>
      <c r="C5" s="2"/>
      <c r="D5" s="2"/>
      <c r="E5" s="2"/>
      <c r="F5" s="29"/>
    </row>
    <row r="6" spans="1:6" x14ac:dyDescent="0.2">
      <c r="A6" s="37" t="s">
        <v>70</v>
      </c>
      <c r="B6" s="38" t="s">
        <v>71</v>
      </c>
      <c r="C6" s="38" t="s">
        <v>72</v>
      </c>
      <c r="D6" s="38" t="s">
        <v>73</v>
      </c>
      <c r="E6" s="39"/>
      <c r="F6" s="40" t="s">
        <v>74</v>
      </c>
    </row>
    <row r="7" spans="1:6" x14ac:dyDescent="0.2">
      <c r="A7" s="35"/>
      <c r="B7" s="41"/>
      <c r="C7" s="41"/>
      <c r="D7" s="41"/>
      <c r="E7" s="41"/>
      <c r="F7" s="42"/>
    </row>
    <row r="8" spans="1:6" ht="13.5" thickBot="1" x14ac:dyDescent="0.25">
      <c r="A8" s="43"/>
      <c r="B8" s="44" t="s">
        <v>75</v>
      </c>
      <c r="C8" s="45"/>
      <c r="D8" s="45"/>
      <c r="E8" s="45"/>
      <c r="F8" s="46"/>
    </row>
    <row r="9" spans="1:6" x14ac:dyDescent="0.2">
      <c r="A9" s="47">
        <v>1</v>
      </c>
      <c r="B9" s="10" t="s">
        <v>76</v>
      </c>
      <c r="C9" s="5"/>
      <c r="D9" s="5"/>
      <c r="E9" s="5"/>
      <c r="F9" s="15"/>
    </row>
    <row r="10" spans="1:6" x14ac:dyDescent="0.2">
      <c r="A10" s="14"/>
      <c r="B10" s="10" t="s">
        <v>77</v>
      </c>
      <c r="C10" s="5"/>
      <c r="D10" s="5"/>
      <c r="E10" s="5"/>
      <c r="F10" s="15"/>
    </row>
    <row r="11" spans="1:6" x14ac:dyDescent="0.2">
      <c r="A11" s="14"/>
      <c r="B11" s="10" t="s">
        <v>78</v>
      </c>
      <c r="C11" s="5"/>
      <c r="D11" s="5"/>
      <c r="E11" s="5"/>
      <c r="F11" s="15"/>
    </row>
    <row r="12" spans="1:6" x14ac:dyDescent="0.2">
      <c r="A12" s="48">
        <v>2</v>
      </c>
      <c r="B12" s="49" t="s">
        <v>79</v>
      </c>
      <c r="C12" s="50"/>
      <c r="D12" s="50"/>
      <c r="E12" s="50"/>
      <c r="F12" s="51"/>
    </row>
    <row r="13" spans="1:6" x14ac:dyDescent="0.2">
      <c r="A13" s="14"/>
      <c r="B13" s="10" t="s">
        <v>80</v>
      </c>
      <c r="C13" s="5"/>
      <c r="D13" s="5"/>
      <c r="E13" s="5"/>
      <c r="F13" s="15"/>
    </row>
    <row r="14" spans="1:6" x14ac:dyDescent="0.2">
      <c r="A14" s="14"/>
      <c r="B14" s="10" t="s">
        <v>81</v>
      </c>
      <c r="C14" s="5"/>
      <c r="D14" s="5"/>
      <c r="E14" s="5"/>
      <c r="F14" s="15"/>
    </row>
    <row r="15" spans="1:6" ht="13.5" thickBot="1" x14ac:dyDescent="0.25">
      <c r="A15" s="14"/>
      <c r="B15" s="10" t="s">
        <v>82</v>
      </c>
      <c r="C15" s="5"/>
      <c r="D15" s="5"/>
      <c r="E15" s="5"/>
      <c r="F15" s="15"/>
    </row>
    <row r="16" spans="1:6" ht="13.5" thickBot="1" x14ac:dyDescent="0.25">
      <c r="A16" s="52"/>
      <c r="B16" s="53" t="s">
        <v>83</v>
      </c>
      <c r="C16" s="53" t="s">
        <v>72</v>
      </c>
      <c r="D16" s="53" t="s">
        <v>73</v>
      </c>
      <c r="E16" s="25"/>
      <c r="F16" s="54" t="s">
        <v>74</v>
      </c>
    </row>
    <row r="17" spans="1:6" x14ac:dyDescent="0.2">
      <c r="A17" s="55">
        <v>3</v>
      </c>
      <c r="B17" s="5" t="s">
        <v>84</v>
      </c>
      <c r="C17" s="6" t="s">
        <v>85</v>
      </c>
      <c r="D17" s="56">
        <v>75</v>
      </c>
      <c r="E17" s="5"/>
      <c r="F17" s="15"/>
    </row>
    <row r="18" spans="1:6" x14ac:dyDescent="0.2">
      <c r="A18" s="55">
        <v>4</v>
      </c>
      <c r="B18" s="5" t="s">
        <v>86</v>
      </c>
      <c r="C18" s="6" t="s">
        <v>85</v>
      </c>
      <c r="D18" s="56">
        <v>75</v>
      </c>
      <c r="E18" s="5"/>
      <c r="F18" s="15"/>
    </row>
    <row r="19" spans="1:6" x14ac:dyDescent="0.2">
      <c r="A19" s="55">
        <v>5</v>
      </c>
      <c r="B19" s="5" t="s">
        <v>87</v>
      </c>
      <c r="C19" s="6" t="s">
        <v>8</v>
      </c>
      <c r="D19" s="56">
        <v>25</v>
      </c>
      <c r="E19" s="5"/>
      <c r="F19" s="15"/>
    </row>
    <row r="20" spans="1:6" x14ac:dyDescent="0.2">
      <c r="A20" s="55">
        <v>6</v>
      </c>
      <c r="B20" s="5" t="s">
        <v>88</v>
      </c>
      <c r="C20" s="6" t="s">
        <v>12</v>
      </c>
      <c r="D20" s="56">
        <v>22</v>
      </c>
      <c r="E20" s="5"/>
      <c r="F20" s="15"/>
    </row>
    <row r="21" spans="1:6" x14ac:dyDescent="0.2">
      <c r="A21" s="55">
        <v>7</v>
      </c>
      <c r="B21" s="5" t="s">
        <v>89</v>
      </c>
      <c r="C21" s="6" t="s">
        <v>8</v>
      </c>
      <c r="D21" s="56">
        <v>10</v>
      </c>
      <c r="E21" s="5"/>
      <c r="F21" s="15"/>
    </row>
    <row r="22" spans="1:6" x14ac:dyDescent="0.2">
      <c r="A22" s="55">
        <v>8</v>
      </c>
      <c r="B22" s="5" t="s">
        <v>90</v>
      </c>
      <c r="C22" s="6" t="s">
        <v>8</v>
      </c>
      <c r="D22" s="56">
        <v>30</v>
      </c>
      <c r="E22" s="5"/>
      <c r="F22" s="15"/>
    </row>
    <row r="23" spans="1:6" x14ac:dyDescent="0.2">
      <c r="A23" s="55">
        <v>9</v>
      </c>
      <c r="B23" s="5" t="s">
        <v>91</v>
      </c>
      <c r="C23" s="6" t="s">
        <v>8</v>
      </c>
      <c r="D23" s="56">
        <v>20</v>
      </c>
      <c r="E23" s="5"/>
      <c r="F23" s="15"/>
    </row>
    <row r="24" spans="1:6" x14ac:dyDescent="0.2">
      <c r="A24" s="55">
        <v>10</v>
      </c>
      <c r="B24" s="5" t="s">
        <v>92</v>
      </c>
      <c r="C24" s="6" t="s">
        <v>13</v>
      </c>
      <c r="D24" s="56">
        <v>150</v>
      </c>
      <c r="E24" s="5"/>
      <c r="F24" s="15"/>
    </row>
    <row r="25" spans="1:6" x14ac:dyDescent="0.2">
      <c r="A25" s="55">
        <v>11</v>
      </c>
      <c r="B25" s="5" t="s">
        <v>93</v>
      </c>
      <c r="C25" s="6" t="s">
        <v>13</v>
      </c>
      <c r="D25" s="56">
        <v>250</v>
      </c>
      <c r="E25" s="5"/>
      <c r="F25" s="15"/>
    </row>
    <row r="26" spans="1:6" x14ac:dyDescent="0.2">
      <c r="A26" s="55">
        <v>12</v>
      </c>
      <c r="B26" s="5" t="s">
        <v>94</v>
      </c>
      <c r="C26" s="6" t="s">
        <v>13</v>
      </c>
      <c r="D26" s="56">
        <v>2250</v>
      </c>
      <c r="E26" s="5"/>
      <c r="F26" s="15"/>
    </row>
    <row r="27" spans="1:6" x14ac:dyDescent="0.2">
      <c r="A27" s="55">
        <v>13</v>
      </c>
      <c r="B27" s="5" t="s">
        <v>95</v>
      </c>
      <c r="C27" s="6" t="s">
        <v>12</v>
      </c>
      <c r="D27" s="56">
        <v>25</v>
      </c>
      <c r="E27" s="5"/>
      <c r="F27" s="15"/>
    </row>
    <row r="28" spans="1:6" x14ac:dyDescent="0.2">
      <c r="A28" s="55">
        <v>14</v>
      </c>
      <c r="B28" s="5" t="s">
        <v>96</v>
      </c>
      <c r="C28" s="6" t="s">
        <v>10</v>
      </c>
      <c r="D28" s="56">
        <v>6</v>
      </c>
      <c r="E28" s="5"/>
      <c r="F28" s="15"/>
    </row>
    <row r="29" spans="1:6" x14ac:dyDescent="0.2">
      <c r="A29" s="55">
        <v>15</v>
      </c>
      <c r="B29" s="5" t="s">
        <v>97</v>
      </c>
      <c r="C29" s="6" t="s">
        <v>10</v>
      </c>
      <c r="D29" s="56">
        <v>5</v>
      </c>
      <c r="E29" s="5"/>
      <c r="F29" s="15"/>
    </row>
    <row r="30" spans="1:6" x14ac:dyDescent="0.2">
      <c r="A30" s="55">
        <v>16</v>
      </c>
      <c r="B30" s="5" t="s">
        <v>98</v>
      </c>
      <c r="C30" s="6" t="s">
        <v>10</v>
      </c>
      <c r="D30" s="56">
        <v>1.5</v>
      </c>
      <c r="E30" s="5"/>
      <c r="F30" s="15"/>
    </row>
    <row r="31" spans="1:6" x14ac:dyDescent="0.2">
      <c r="A31" s="55">
        <v>17</v>
      </c>
      <c r="B31" s="5" t="s">
        <v>99</v>
      </c>
      <c r="C31" s="6" t="s">
        <v>10</v>
      </c>
      <c r="D31" s="56">
        <v>5</v>
      </c>
      <c r="E31" s="5"/>
      <c r="F31" s="15"/>
    </row>
    <row r="32" spans="1:6" x14ac:dyDescent="0.2">
      <c r="A32" s="55">
        <v>18</v>
      </c>
      <c r="B32" s="5" t="s">
        <v>100</v>
      </c>
      <c r="C32" s="6" t="s">
        <v>10</v>
      </c>
      <c r="D32" s="56">
        <v>2</v>
      </c>
      <c r="E32" s="5"/>
      <c r="F32" s="15"/>
    </row>
    <row r="33" spans="1:6" x14ac:dyDescent="0.2">
      <c r="A33" s="55">
        <v>19</v>
      </c>
      <c r="B33" s="5" t="s">
        <v>101</v>
      </c>
      <c r="C33" s="6" t="s">
        <v>12</v>
      </c>
      <c r="D33" s="56">
        <v>18</v>
      </c>
      <c r="E33" s="5"/>
      <c r="F33" s="15"/>
    </row>
    <row r="34" spans="1:6" x14ac:dyDescent="0.2">
      <c r="A34" s="55">
        <v>20</v>
      </c>
      <c r="B34" s="5" t="s">
        <v>358</v>
      </c>
      <c r="C34" s="6" t="s">
        <v>12</v>
      </c>
      <c r="D34" s="56">
        <v>32</v>
      </c>
      <c r="E34" s="5"/>
      <c r="F34" s="15"/>
    </row>
    <row r="35" spans="1:6" x14ac:dyDescent="0.2">
      <c r="A35" s="55">
        <v>21</v>
      </c>
      <c r="B35" s="5" t="s">
        <v>359</v>
      </c>
      <c r="C35" s="6" t="s">
        <v>13</v>
      </c>
      <c r="D35" s="56">
        <v>3000</v>
      </c>
      <c r="E35" s="5"/>
      <c r="F35" s="15"/>
    </row>
    <row r="36" spans="1:6" x14ac:dyDescent="0.2">
      <c r="A36" s="55">
        <v>22</v>
      </c>
      <c r="B36" s="5" t="s">
        <v>102</v>
      </c>
      <c r="C36" s="6" t="s">
        <v>12</v>
      </c>
      <c r="D36" s="56">
        <v>15</v>
      </c>
      <c r="E36" s="5"/>
      <c r="F36" s="15"/>
    </row>
    <row r="37" spans="1:6" x14ac:dyDescent="0.2">
      <c r="A37" s="55">
        <v>23</v>
      </c>
      <c r="B37" s="5" t="s">
        <v>103</v>
      </c>
      <c r="C37" s="6" t="s">
        <v>5</v>
      </c>
      <c r="D37" s="56">
        <v>5000</v>
      </c>
      <c r="E37" s="5"/>
      <c r="F37" s="15"/>
    </row>
    <row r="38" spans="1:6" x14ac:dyDescent="0.2">
      <c r="A38" s="55">
        <v>24</v>
      </c>
      <c r="B38" s="5" t="s">
        <v>104</v>
      </c>
      <c r="C38" s="6" t="s">
        <v>8</v>
      </c>
      <c r="D38" s="56">
        <v>550</v>
      </c>
      <c r="E38" s="5"/>
      <c r="F38" s="15"/>
    </row>
    <row r="39" spans="1:6" ht="13.5" thickBot="1" x14ac:dyDescent="0.25">
      <c r="A39" s="55">
        <v>25</v>
      </c>
      <c r="B39" s="5" t="s">
        <v>105</v>
      </c>
      <c r="C39" s="6" t="s">
        <v>13</v>
      </c>
      <c r="D39" s="56">
        <v>2700</v>
      </c>
      <c r="E39" s="5"/>
      <c r="F39" s="15"/>
    </row>
    <row r="40" spans="1:6" ht="13.5" thickBot="1" x14ac:dyDescent="0.25">
      <c r="A40" s="36"/>
      <c r="B40" s="53" t="s">
        <v>106</v>
      </c>
      <c r="C40" s="53" t="s">
        <v>72</v>
      </c>
      <c r="D40" s="57" t="s">
        <v>107</v>
      </c>
      <c r="E40" s="57" t="s">
        <v>108</v>
      </c>
      <c r="F40" s="54" t="s">
        <v>74</v>
      </c>
    </row>
    <row r="41" spans="1:6" x14ac:dyDescent="0.2">
      <c r="A41" s="58">
        <v>26</v>
      </c>
      <c r="B41" s="33" t="s">
        <v>109</v>
      </c>
      <c r="C41" s="27" t="s">
        <v>12</v>
      </c>
      <c r="D41" s="59">
        <v>23</v>
      </c>
      <c r="E41" s="60">
        <v>28</v>
      </c>
      <c r="F41" s="34"/>
    </row>
    <row r="42" spans="1:6" x14ac:dyDescent="0.2">
      <c r="A42" s="55">
        <v>27</v>
      </c>
      <c r="B42" s="10" t="s">
        <v>110</v>
      </c>
      <c r="C42" s="6" t="s">
        <v>12</v>
      </c>
      <c r="D42" s="61">
        <v>25</v>
      </c>
      <c r="E42" s="56">
        <v>30</v>
      </c>
      <c r="F42" s="15"/>
    </row>
    <row r="43" spans="1:6" x14ac:dyDescent="0.2">
      <c r="A43" s="55">
        <v>28</v>
      </c>
      <c r="B43" s="10" t="s">
        <v>111</v>
      </c>
      <c r="C43" s="6" t="s">
        <v>12</v>
      </c>
      <c r="D43" s="61">
        <v>29</v>
      </c>
      <c r="E43" s="56">
        <v>34</v>
      </c>
      <c r="F43" s="15"/>
    </row>
    <row r="44" spans="1:6" x14ac:dyDescent="0.2">
      <c r="A44" s="55">
        <v>29</v>
      </c>
      <c r="B44" s="10" t="s">
        <v>112</v>
      </c>
      <c r="C44" s="6" t="s">
        <v>12</v>
      </c>
      <c r="D44" s="61">
        <v>32</v>
      </c>
      <c r="E44" s="56">
        <v>38</v>
      </c>
      <c r="F44" s="15"/>
    </row>
    <row r="45" spans="1:6" x14ac:dyDescent="0.2">
      <c r="A45" s="55">
        <v>30</v>
      </c>
      <c r="B45" s="10" t="s">
        <v>113</v>
      </c>
      <c r="C45" s="6" t="s">
        <v>12</v>
      </c>
      <c r="D45" s="61">
        <v>37</v>
      </c>
      <c r="E45" s="56">
        <v>45</v>
      </c>
      <c r="F45" s="15"/>
    </row>
    <row r="46" spans="1:6" x14ac:dyDescent="0.2">
      <c r="A46" s="55">
        <v>31</v>
      </c>
      <c r="B46" s="10" t="s">
        <v>114</v>
      </c>
      <c r="C46" s="6" t="s">
        <v>12</v>
      </c>
      <c r="D46" s="61">
        <v>44</v>
      </c>
      <c r="E46" s="56">
        <v>53</v>
      </c>
      <c r="F46" s="15"/>
    </row>
    <row r="47" spans="1:6" x14ac:dyDescent="0.2">
      <c r="A47" s="55">
        <v>32</v>
      </c>
      <c r="B47" s="10" t="s">
        <v>115</v>
      </c>
      <c r="C47" s="6" t="s">
        <v>12</v>
      </c>
      <c r="D47" s="61">
        <v>62</v>
      </c>
      <c r="E47" s="56">
        <v>75</v>
      </c>
      <c r="F47" s="15"/>
    </row>
    <row r="48" spans="1:6" x14ac:dyDescent="0.2">
      <c r="A48" s="55">
        <v>33</v>
      </c>
      <c r="B48" s="10" t="s">
        <v>116</v>
      </c>
      <c r="C48" s="6" t="s">
        <v>12</v>
      </c>
      <c r="D48" s="61">
        <v>81</v>
      </c>
      <c r="E48" s="56">
        <v>98</v>
      </c>
      <c r="F48" s="15"/>
    </row>
    <row r="49" spans="1:6" x14ac:dyDescent="0.2">
      <c r="A49" s="55">
        <v>34</v>
      </c>
      <c r="B49" s="10" t="s">
        <v>117</v>
      </c>
      <c r="C49" s="6" t="s">
        <v>12</v>
      </c>
      <c r="D49" s="61">
        <v>94</v>
      </c>
      <c r="E49" s="56">
        <v>114</v>
      </c>
      <c r="F49" s="15"/>
    </row>
    <row r="50" spans="1:6" x14ac:dyDescent="0.2">
      <c r="A50" s="55">
        <v>35</v>
      </c>
      <c r="B50" s="10" t="s">
        <v>118</v>
      </c>
      <c r="C50" s="6" t="s">
        <v>12</v>
      </c>
      <c r="D50" s="61">
        <v>107</v>
      </c>
      <c r="E50" s="56">
        <v>130</v>
      </c>
      <c r="F50" s="15"/>
    </row>
    <row r="51" spans="1:6" x14ac:dyDescent="0.2">
      <c r="A51" s="55">
        <v>36</v>
      </c>
      <c r="B51" s="10" t="s">
        <v>119</v>
      </c>
      <c r="C51" s="6" t="s">
        <v>12</v>
      </c>
      <c r="D51" s="61">
        <v>132</v>
      </c>
      <c r="E51" s="56">
        <v>150</v>
      </c>
      <c r="F51" s="15"/>
    </row>
    <row r="52" spans="1:6" x14ac:dyDescent="0.2">
      <c r="A52" s="55">
        <v>37</v>
      </c>
      <c r="B52" s="10" t="s">
        <v>120</v>
      </c>
      <c r="C52" s="6" t="s">
        <v>12</v>
      </c>
      <c r="D52" s="61">
        <v>151</v>
      </c>
      <c r="E52" s="56">
        <v>183</v>
      </c>
      <c r="F52" s="15"/>
    </row>
    <row r="53" spans="1:6" ht="13.5" thickBot="1" x14ac:dyDescent="0.25">
      <c r="A53" s="62">
        <v>38</v>
      </c>
      <c r="B53" s="63" t="s">
        <v>121</v>
      </c>
      <c r="C53" s="20" t="s">
        <v>12</v>
      </c>
      <c r="D53" s="64">
        <v>175</v>
      </c>
      <c r="E53" s="64">
        <v>211</v>
      </c>
      <c r="F53" s="16"/>
    </row>
    <row r="54" spans="1:6" ht="13.5" thickBot="1" x14ac:dyDescent="0.25">
      <c r="A54" s="361" t="s">
        <v>122</v>
      </c>
      <c r="B54" s="364"/>
      <c r="C54" s="364"/>
      <c r="D54" s="364"/>
      <c r="E54" s="364"/>
      <c r="F54" s="365"/>
    </row>
    <row r="55" spans="1:6" x14ac:dyDescent="0.2">
      <c r="A55" s="58">
        <v>39</v>
      </c>
      <c r="B55" s="33" t="s">
        <v>123</v>
      </c>
      <c r="C55" s="27" t="s">
        <v>12</v>
      </c>
      <c r="D55" s="59">
        <v>25</v>
      </c>
      <c r="E55" s="56">
        <v>31.5</v>
      </c>
      <c r="F55" s="34"/>
    </row>
    <row r="56" spans="1:6" x14ac:dyDescent="0.2">
      <c r="A56" s="55">
        <v>40</v>
      </c>
      <c r="B56" s="10" t="s">
        <v>124</v>
      </c>
      <c r="C56" s="7" t="s">
        <v>12</v>
      </c>
      <c r="D56" s="56">
        <v>26</v>
      </c>
      <c r="E56" s="56">
        <v>33</v>
      </c>
      <c r="F56" s="15"/>
    </row>
    <row r="57" spans="1:6" x14ac:dyDescent="0.2">
      <c r="A57" s="55">
        <v>41</v>
      </c>
      <c r="B57" s="5" t="s">
        <v>125</v>
      </c>
      <c r="C57" s="6" t="s">
        <v>12</v>
      </c>
      <c r="D57" s="56">
        <v>30</v>
      </c>
      <c r="E57" s="56">
        <v>37.5</v>
      </c>
      <c r="F57" s="29"/>
    </row>
    <row r="58" spans="1:6" x14ac:dyDescent="0.2">
      <c r="A58" s="55">
        <v>42</v>
      </c>
      <c r="B58" s="10" t="s">
        <v>126</v>
      </c>
      <c r="C58" s="6" t="s">
        <v>12</v>
      </c>
      <c r="D58" s="61">
        <v>32</v>
      </c>
      <c r="E58" s="56">
        <v>40.5</v>
      </c>
      <c r="F58" s="15"/>
    </row>
    <row r="59" spans="1:6" x14ac:dyDescent="0.2">
      <c r="A59" s="55">
        <v>43</v>
      </c>
      <c r="B59" s="10" t="s">
        <v>127</v>
      </c>
      <c r="C59" s="6" t="s">
        <v>12</v>
      </c>
      <c r="D59" s="61">
        <v>36</v>
      </c>
      <c r="E59" s="56">
        <v>45</v>
      </c>
      <c r="F59" s="15"/>
    </row>
    <row r="60" spans="1:6" x14ac:dyDescent="0.2">
      <c r="A60" s="55">
        <v>44</v>
      </c>
      <c r="B60" s="10" t="s">
        <v>128</v>
      </c>
      <c r="C60" s="6" t="s">
        <v>12</v>
      </c>
      <c r="D60" s="61">
        <v>43</v>
      </c>
      <c r="E60" s="56">
        <v>54</v>
      </c>
      <c r="F60" s="15"/>
    </row>
    <row r="61" spans="1:6" x14ac:dyDescent="0.2">
      <c r="A61" s="55">
        <v>45</v>
      </c>
      <c r="B61" s="10" t="s">
        <v>129</v>
      </c>
      <c r="C61" s="6" t="s">
        <v>12</v>
      </c>
      <c r="D61" s="61">
        <v>60</v>
      </c>
      <c r="E61" s="56">
        <v>75</v>
      </c>
      <c r="F61" s="15"/>
    </row>
    <row r="62" spans="1:6" x14ac:dyDescent="0.2">
      <c r="A62" s="55">
        <v>46</v>
      </c>
      <c r="B62" s="10" t="s">
        <v>130</v>
      </c>
      <c r="C62" s="6" t="s">
        <v>12</v>
      </c>
      <c r="D62" s="61">
        <v>78</v>
      </c>
      <c r="E62" s="56">
        <v>97.5</v>
      </c>
      <c r="F62" s="15"/>
    </row>
    <row r="63" spans="1:6" x14ac:dyDescent="0.2">
      <c r="A63" s="55">
        <v>47</v>
      </c>
      <c r="B63" s="10" t="s">
        <v>131</v>
      </c>
      <c r="C63" s="6" t="s">
        <v>12</v>
      </c>
      <c r="D63" s="61">
        <v>97</v>
      </c>
      <c r="E63" s="56">
        <v>121.5</v>
      </c>
      <c r="F63" s="15"/>
    </row>
    <row r="64" spans="1:6" x14ac:dyDescent="0.2">
      <c r="A64" s="55">
        <v>48</v>
      </c>
      <c r="B64" s="10" t="s">
        <v>132</v>
      </c>
      <c r="C64" s="6" t="s">
        <v>12</v>
      </c>
      <c r="D64" s="61">
        <v>31</v>
      </c>
      <c r="E64" s="56">
        <v>40.5</v>
      </c>
      <c r="F64" s="15"/>
    </row>
    <row r="65" spans="1:6" x14ac:dyDescent="0.2">
      <c r="A65" s="55">
        <v>49</v>
      </c>
      <c r="B65" s="10" t="s">
        <v>133</v>
      </c>
      <c r="C65" s="6" t="s">
        <v>12</v>
      </c>
      <c r="D65" s="61">
        <v>33</v>
      </c>
      <c r="E65" s="56">
        <v>43.5</v>
      </c>
      <c r="F65" s="15"/>
    </row>
    <row r="66" spans="1:6" x14ac:dyDescent="0.2">
      <c r="A66" s="55">
        <v>50</v>
      </c>
      <c r="B66" s="10" t="s">
        <v>134</v>
      </c>
      <c r="C66" s="6" t="s">
        <v>12</v>
      </c>
      <c r="D66" s="61">
        <v>38</v>
      </c>
      <c r="E66" s="56">
        <v>49.5</v>
      </c>
      <c r="F66" s="15"/>
    </row>
    <row r="67" spans="1:6" x14ac:dyDescent="0.2">
      <c r="A67" s="55">
        <v>51</v>
      </c>
      <c r="B67" s="10" t="s">
        <v>135</v>
      </c>
      <c r="C67" s="6" t="s">
        <v>12</v>
      </c>
      <c r="D67" s="61">
        <v>41</v>
      </c>
      <c r="E67" s="56">
        <v>54</v>
      </c>
      <c r="F67" s="15"/>
    </row>
    <row r="68" spans="1:6" x14ac:dyDescent="0.2">
      <c r="A68" s="55">
        <v>52</v>
      </c>
      <c r="B68" s="10" t="s">
        <v>136</v>
      </c>
      <c r="C68" s="6" t="s">
        <v>12</v>
      </c>
      <c r="D68" s="61">
        <v>50</v>
      </c>
      <c r="E68" s="56">
        <v>66</v>
      </c>
      <c r="F68" s="15"/>
    </row>
    <row r="69" spans="1:6" x14ac:dyDescent="0.2">
      <c r="A69" s="55">
        <v>53</v>
      </c>
      <c r="B69" s="10" t="s">
        <v>137</v>
      </c>
      <c r="C69" s="6" t="s">
        <v>12</v>
      </c>
      <c r="D69" s="61">
        <v>57</v>
      </c>
      <c r="E69" s="56">
        <v>75</v>
      </c>
      <c r="F69" s="15"/>
    </row>
    <row r="70" spans="1:6" x14ac:dyDescent="0.2">
      <c r="A70" s="55">
        <v>54</v>
      </c>
      <c r="B70" s="10" t="s">
        <v>138</v>
      </c>
      <c r="C70" s="6" t="s">
        <v>12</v>
      </c>
      <c r="D70" s="61">
        <v>65</v>
      </c>
      <c r="E70" s="56">
        <v>85.5</v>
      </c>
      <c r="F70" s="15"/>
    </row>
    <row r="71" spans="1:6" x14ac:dyDescent="0.2">
      <c r="A71" s="55">
        <v>55</v>
      </c>
      <c r="B71" s="10" t="s">
        <v>139</v>
      </c>
      <c r="C71" s="6" t="s">
        <v>12</v>
      </c>
      <c r="D71" s="61">
        <v>84</v>
      </c>
      <c r="E71" s="56">
        <v>109.5</v>
      </c>
      <c r="F71" s="15"/>
    </row>
    <row r="72" spans="1:6" x14ac:dyDescent="0.2">
      <c r="A72" s="55">
        <v>56</v>
      </c>
      <c r="B72" s="10" t="s">
        <v>140</v>
      </c>
      <c r="C72" s="6" t="s">
        <v>12</v>
      </c>
      <c r="D72" s="61">
        <v>95</v>
      </c>
      <c r="E72" s="56">
        <v>124.5</v>
      </c>
      <c r="F72" s="15"/>
    </row>
    <row r="73" spans="1:6" x14ac:dyDescent="0.2">
      <c r="A73" s="55">
        <v>57</v>
      </c>
      <c r="B73" s="10" t="s">
        <v>141</v>
      </c>
      <c r="C73" s="6" t="s">
        <v>12</v>
      </c>
      <c r="D73" s="61">
        <v>110</v>
      </c>
      <c r="E73" s="56">
        <v>144</v>
      </c>
      <c r="F73" s="15"/>
    </row>
    <row r="74" spans="1:6" x14ac:dyDescent="0.2">
      <c r="A74" s="55">
        <v>58</v>
      </c>
      <c r="B74" s="10" t="s">
        <v>142</v>
      </c>
      <c r="C74" s="6" t="s">
        <v>12</v>
      </c>
      <c r="D74" s="61">
        <v>138</v>
      </c>
      <c r="E74" s="56">
        <v>180</v>
      </c>
      <c r="F74" s="15"/>
    </row>
    <row r="75" spans="1:6" x14ac:dyDescent="0.2">
      <c r="A75" s="55">
        <v>59</v>
      </c>
      <c r="B75" s="10" t="s">
        <v>143</v>
      </c>
      <c r="C75" s="6" t="s">
        <v>12</v>
      </c>
      <c r="D75" s="61">
        <v>156</v>
      </c>
      <c r="E75" s="56">
        <v>204</v>
      </c>
      <c r="F75" s="15"/>
    </row>
    <row r="76" spans="1:6" x14ac:dyDescent="0.2">
      <c r="A76" s="55">
        <v>60</v>
      </c>
      <c r="B76" s="10" t="s">
        <v>144</v>
      </c>
      <c r="C76" s="6" t="s">
        <v>12</v>
      </c>
      <c r="D76" s="61">
        <v>187</v>
      </c>
      <c r="E76" s="56">
        <v>244.5</v>
      </c>
      <c r="F76" s="15"/>
    </row>
    <row r="77" spans="1:6" x14ac:dyDescent="0.2">
      <c r="A77" s="55">
        <v>61</v>
      </c>
      <c r="B77" s="10" t="s">
        <v>145</v>
      </c>
      <c r="C77" s="6" t="s">
        <v>12</v>
      </c>
      <c r="D77" s="61">
        <v>33</v>
      </c>
      <c r="E77" s="56">
        <v>43.5</v>
      </c>
      <c r="F77" s="15"/>
    </row>
    <row r="78" spans="1:6" x14ac:dyDescent="0.2">
      <c r="A78" s="55">
        <v>62</v>
      </c>
      <c r="B78" s="10" t="s">
        <v>146</v>
      </c>
      <c r="C78" s="6" t="s">
        <v>12</v>
      </c>
      <c r="D78" s="61">
        <v>38</v>
      </c>
      <c r="E78" s="56">
        <v>49.5</v>
      </c>
      <c r="F78" s="15"/>
    </row>
    <row r="79" spans="1:6" x14ac:dyDescent="0.2">
      <c r="A79" s="55">
        <v>63</v>
      </c>
      <c r="B79" s="10" t="s">
        <v>147</v>
      </c>
      <c r="C79" s="6" t="s">
        <v>12</v>
      </c>
      <c r="D79" s="61">
        <v>41</v>
      </c>
      <c r="E79" s="56">
        <v>54</v>
      </c>
      <c r="F79" s="15"/>
    </row>
    <row r="80" spans="1:6" x14ac:dyDescent="0.2">
      <c r="A80" s="55">
        <v>64</v>
      </c>
      <c r="B80" s="10" t="s">
        <v>148</v>
      </c>
      <c r="C80" s="6" t="s">
        <v>12</v>
      </c>
      <c r="D80" s="61">
        <v>50</v>
      </c>
      <c r="E80" s="56">
        <v>66</v>
      </c>
      <c r="F80" s="15"/>
    </row>
    <row r="81" spans="1:6" x14ac:dyDescent="0.2">
      <c r="A81" s="55">
        <v>65</v>
      </c>
      <c r="B81" s="10" t="s">
        <v>149</v>
      </c>
      <c r="C81" s="6" t="s">
        <v>12</v>
      </c>
      <c r="D81" s="61">
        <v>55</v>
      </c>
      <c r="E81" s="56">
        <v>72</v>
      </c>
      <c r="F81" s="15"/>
    </row>
    <row r="82" spans="1:6" x14ac:dyDescent="0.2">
      <c r="A82" s="55">
        <v>66</v>
      </c>
      <c r="B82" s="10" t="s">
        <v>150</v>
      </c>
      <c r="C82" s="6" t="s">
        <v>12</v>
      </c>
      <c r="D82" s="61">
        <v>65</v>
      </c>
      <c r="E82" s="56">
        <v>85.5</v>
      </c>
      <c r="F82" s="15"/>
    </row>
    <row r="83" spans="1:6" x14ac:dyDescent="0.2">
      <c r="A83" s="55">
        <v>67</v>
      </c>
      <c r="B83" s="10" t="s">
        <v>151</v>
      </c>
      <c r="C83" s="6" t="s">
        <v>12</v>
      </c>
      <c r="D83" s="61">
        <v>68</v>
      </c>
      <c r="E83" s="56">
        <v>88.5</v>
      </c>
      <c r="F83" s="15"/>
    </row>
    <row r="84" spans="1:6" x14ac:dyDescent="0.2">
      <c r="A84" s="55">
        <v>68</v>
      </c>
      <c r="B84" s="10" t="s">
        <v>152</v>
      </c>
      <c r="C84" s="6" t="s">
        <v>12</v>
      </c>
      <c r="D84" s="61">
        <v>86</v>
      </c>
      <c r="E84" s="56">
        <v>112.5</v>
      </c>
      <c r="F84" s="15"/>
    </row>
    <row r="85" spans="1:6" x14ac:dyDescent="0.2">
      <c r="A85" s="55">
        <v>69</v>
      </c>
      <c r="B85" s="10" t="s">
        <v>153</v>
      </c>
      <c r="C85" s="6" t="s">
        <v>12</v>
      </c>
      <c r="D85" s="61">
        <v>98</v>
      </c>
      <c r="E85" s="56">
        <v>127.5</v>
      </c>
      <c r="F85" s="15"/>
    </row>
    <row r="86" spans="1:6" x14ac:dyDescent="0.2">
      <c r="A86" s="55">
        <v>70</v>
      </c>
      <c r="B86" s="10" t="s">
        <v>154</v>
      </c>
      <c r="C86" s="6" t="s">
        <v>12</v>
      </c>
      <c r="D86" s="61">
        <v>103</v>
      </c>
      <c r="E86" s="56">
        <v>147</v>
      </c>
      <c r="F86" s="15"/>
    </row>
    <row r="87" spans="1:6" x14ac:dyDescent="0.2">
      <c r="A87" s="55">
        <v>71</v>
      </c>
      <c r="B87" s="10" t="s">
        <v>155</v>
      </c>
      <c r="C87" s="6" t="s">
        <v>12</v>
      </c>
      <c r="D87" s="61">
        <v>145</v>
      </c>
      <c r="E87" s="56">
        <v>189</v>
      </c>
      <c r="F87" s="15"/>
    </row>
    <row r="88" spans="1:6" x14ac:dyDescent="0.2">
      <c r="A88" s="55">
        <v>72</v>
      </c>
      <c r="B88" s="10" t="s">
        <v>156</v>
      </c>
      <c r="C88" s="6" t="s">
        <v>12</v>
      </c>
      <c r="D88" s="61">
        <v>162</v>
      </c>
      <c r="E88" s="56">
        <v>211.5</v>
      </c>
      <c r="F88" s="15"/>
    </row>
    <row r="89" spans="1:6" x14ac:dyDescent="0.2">
      <c r="A89" s="55">
        <v>73</v>
      </c>
      <c r="B89" s="10" t="s">
        <v>157</v>
      </c>
      <c r="C89" s="6" t="s">
        <v>12</v>
      </c>
      <c r="D89" s="61">
        <v>195</v>
      </c>
      <c r="E89" s="56">
        <v>255</v>
      </c>
      <c r="F89" s="15"/>
    </row>
    <row r="90" spans="1:6" x14ac:dyDescent="0.2">
      <c r="A90" s="55">
        <v>74</v>
      </c>
      <c r="B90" s="10" t="s">
        <v>158</v>
      </c>
      <c r="C90" s="6" t="s">
        <v>12</v>
      </c>
      <c r="D90" s="61">
        <v>33</v>
      </c>
      <c r="E90" s="56">
        <v>43.5</v>
      </c>
      <c r="F90" s="15"/>
    </row>
    <row r="91" spans="1:6" x14ac:dyDescent="0.2">
      <c r="A91" s="55">
        <v>75</v>
      </c>
      <c r="B91" s="10" t="s">
        <v>159</v>
      </c>
      <c r="C91" s="6" t="s">
        <v>12</v>
      </c>
      <c r="D91" s="61">
        <v>38</v>
      </c>
      <c r="E91" s="56">
        <v>49.5</v>
      </c>
      <c r="F91" s="15"/>
    </row>
    <row r="92" spans="1:6" x14ac:dyDescent="0.2">
      <c r="A92" s="55">
        <v>76</v>
      </c>
      <c r="B92" s="10" t="s">
        <v>160</v>
      </c>
      <c r="C92" s="6" t="s">
        <v>12</v>
      </c>
      <c r="D92" s="61">
        <v>41</v>
      </c>
      <c r="E92" s="56">
        <v>54</v>
      </c>
      <c r="F92" s="15"/>
    </row>
    <row r="93" spans="1:6" x14ac:dyDescent="0.2">
      <c r="A93" s="55">
        <v>77</v>
      </c>
      <c r="B93" s="10" t="s">
        <v>161</v>
      </c>
      <c r="C93" s="6" t="s">
        <v>12</v>
      </c>
      <c r="D93" s="61">
        <v>50</v>
      </c>
      <c r="E93" s="56">
        <v>66</v>
      </c>
      <c r="F93" s="15"/>
    </row>
    <row r="94" spans="1:6" x14ac:dyDescent="0.2">
      <c r="A94" s="55">
        <v>78</v>
      </c>
      <c r="B94" s="10" t="s">
        <v>162</v>
      </c>
      <c r="C94" s="6" t="s">
        <v>12</v>
      </c>
      <c r="D94" s="61">
        <v>55</v>
      </c>
      <c r="E94" s="56">
        <v>72</v>
      </c>
      <c r="F94" s="15"/>
    </row>
    <row r="95" spans="1:6" x14ac:dyDescent="0.2">
      <c r="A95" s="55">
        <v>79</v>
      </c>
      <c r="B95" s="10" t="s">
        <v>163</v>
      </c>
      <c r="C95" s="6" t="s">
        <v>12</v>
      </c>
      <c r="D95" s="61">
        <v>65</v>
      </c>
      <c r="E95" s="56">
        <v>85.5</v>
      </c>
      <c r="F95" s="15"/>
    </row>
    <row r="96" spans="1:6" x14ac:dyDescent="0.2">
      <c r="A96" s="55">
        <v>80</v>
      </c>
      <c r="B96" s="10" t="s">
        <v>164</v>
      </c>
      <c r="C96" s="6" t="s">
        <v>12</v>
      </c>
      <c r="D96" s="61">
        <v>70</v>
      </c>
      <c r="E96" s="56">
        <v>91.5</v>
      </c>
      <c r="F96" s="15"/>
    </row>
    <row r="97" spans="1:6" x14ac:dyDescent="0.2">
      <c r="A97" s="55">
        <v>81</v>
      </c>
      <c r="B97" s="10" t="s">
        <v>165</v>
      </c>
      <c r="C97" s="6" t="s">
        <v>12</v>
      </c>
      <c r="D97" s="61">
        <v>90</v>
      </c>
      <c r="E97" s="56">
        <v>117</v>
      </c>
      <c r="F97" s="15"/>
    </row>
    <row r="98" spans="1:6" x14ac:dyDescent="0.2">
      <c r="A98" s="55">
        <v>82</v>
      </c>
      <c r="B98" s="10" t="s">
        <v>166</v>
      </c>
      <c r="C98" s="6" t="s">
        <v>12</v>
      </c>
      <c r="D98" s="61">
        <v>100</v>
      </c>
      <c r="E98" s="56">
        <v>130.5</v>
      </c>
      <c r="F98" s="15"/>
    </row>
    <row r="99" spans="1:6" x14ac:dyDescent="0.2">
      <c r="A99" s="55">
        <v>83</v>
      </c>
      <c r="B99" s="10" t="s">
        <v>167</v>
      </c>
      <c r="C99" s="6" t="s">
        <v>12</v>
      </c>
      <c r="D99" s="61">
        <v>120</v>
      </c>
      <c r="E99" s="56">
        <v>156</v>
      </c>
      <c r="F99" s="15"/>
    </row>
    <row r="100" spans="1:6" x14ac:dyDescent="0.2">
      <c r="A100" s="55">
        <v>84</v>
      </c>
      <c r="B100" s="10" t="s">
        <v>168</v>
      </c>
      <c r="C100" s="6" t="s">
        <v>12</v>
      </c>
      <c r="D100" s="61">
        <v>150</v>
      </c>
      <c r="E100" s="56">
        <v>196.5</v>
      </c>
      <c r="F100" s="15"/>
    </row>
    <row r="101" spans="1:6" x14ac:dyDescent="0.2">
      <c r="A101" s="55">
        <v>85</v>
      </c>
      <c r="B101" s="10" t="s">
        <v>169</v>
      </c>
      <c r="C101" s="6" t="s">
        <v>12</v>
      </c>
      <c r="D101" s="61">
        <v>170</v>
      </c>
      <c r="E101" s="56">
        <v>222</v>
      </c>
      <c r="F101" s="15"/>
    </row>
    <row r="102" spans="1:6" x14ac:dyDescent="0.2">
      <c r="A102" s="55">
        <v>86</v>
      </c>
      <c r="B102" s="10" t="s">
        <v>170</v>
      </c>
      <c r="C102" s="6" t="s">
        <v>12</v>
      </c>
      <c r="D102" s="61">
        <v>201</v>
      </c>
      <c r="E102" s="56">
        <v>262.5</v>
      </c>
      <c r="F102" s="15"/>
    </row>
    <row r="103" spans="1:6" x14ac:dyDescent="0.2">
      <c r="A103" s="55">
        <v>87</v>
      </c>
      <c r="B103" s="10" t="s">
        <v>171</v>
      </c>
      <c r="C103" s="6" t="s">
        <v>12</v>
      </c>
      <c r="D103" s="61">
        <v>29</v>
      </c>
      <c r="E103" s="56">
        <v>36</v>
      </c>
      <c r="F103" s="15"/>
    </row>
    <row r="104" spans="1:6" x14ac:dyDescent="0.2">
      <c r="A104" s="55">
        <v>88</v>
      </c>
      <c r="B104" s="10" t="s">
        <v>172</v>
      </c>
      <c r="C104" s="6" t="s">
        <v>12</v>
      </c>
      <c r="D104" s="61">
        <v>31</v>
      </c>
      <c r="E104" s="56">
        <v>39</v>
      </c>
      <c r="F104" s="15"/>
    </row>
    <row r="105" spans="1:6" ht="13.5" thickBot="1" x14ac:dyDescent="0.25">
      <c r="A105" s="62">
        <v>89</v>
      </c>
      <c r="B105" s="63" t="s">
        <v>173</v>
      </c>
      <c r="C105" s="20" t="s">
        <v>12</v>
      </c>
      <c r="D105" s="64">
        <v>36</v>
      </c>
      <c r="E105" s="64">
        <v>45</v>
      </c>
      <c r="F105" s="16"/>
    </row>
    <row r="106" spans="1:6" ht="13.5" thickBot="1" x14ac:dyDescent="0.25">
      <c r="A106" s="361" t="s">
        <v>122</v>
      </c>
      <c r="B106" s="362"/>
      <c r="C106" s="362"/>
      <c r="D106" s="362"/>
      <c r="E106" s="362"/>
      <c r="F106" s="363"/>
    </row>
    <row r="107" spans="1:6" x14ac:dyDescent="0.2">
      <c r="A107" s="58">
        <v>90</v>
      </c>
      <c r="B107" s="33" t="s">
        <v>174</v>
      </c>
      <c r="C107" s="27" t="s">
        <v>12</v>
      </c>
      <c r="D107" s="59">
        <v>44</v>
      </c>
      <c r="E107" s="56">
        <v>55</v>
      </c>
      <c r="F107" s="34"/>
    </row>
    <row r="108" spans="1:6" x14ac:dyDescent="0.2">
      <c r="A108" s="55">
        <v>91</v>
      </c>
      <c r="B108" s="10" t="s">
        <v>175</v>
      </c>
      <c r="C108" s="6" t="s">
        <v>12</v>
      </c>
      <c r="D108" s="61">
        <v>54</v>
      </c>
      <c r="E108" s="56">
        <v>67.5</v>
      </c>
      <c r="F108" s="15"/>
    </row>
    <row r="109" spans="1:6" x14ac:dyDescent="0.2">
      <c r="A109" s="55">
        <v>92</v>
      </c>
      <c r="B109" s="10" t="s">
        <v>176</v>
      </c>
      <c r="C109" s="6" t="s">
        <v>12</v>
      </c>
      <c r="D109" s="61">
        <v>66</v>
      </c>
      <c r="E109" s="56">
        <v>82.5</v>
      </c>
      <c r="F109" s="15"/>
    </row>
    <row r="110" spans="1:6" x14ac:dyDescent="0.2">
      <c r="A110" s="55">
        <v>93</v>
      </c>
      <c r="B110" s="5" t="s">
        <v>177</v>
      </c>
      <c r="C110" s="6" t="s">
        <v>12</v>
      </c>
      <c r="D110" s="56">
        <v>26</v>
      </c>
      <c r="E110" s="56">
        <v>33</v>
      </c>
      <c r="F110" s="29"/>
    </row>
    <row r="111" spans="1:6" x14ac:dyDescent="0.2">
      <c r="A111" s="55">
        <v>94</v>
      </c>
      <c r="B111" s="10" t="s">
        <v>178</v>
      </c>
      <c r="C111" s="6" t="s">
        <v>12</v>
      </c>
      <c r="D111" s="61">
        <v>29</v>
      </c>
      <c r="E111" s="56">
        <v>36</v>
      </c>
      <c r="F111" s="15"/>
    </row>
    <row r="112" spans="1:6" x14ac:dyDescent="0.2">
      <c r="A112" s="55">
        <v>95</v>
      </c>
      <c r="B112" s="10" t="s">
        <v>179</v>
      </c>
      <c r="C112" s="6" t="s">
        <v>12</v>
      </c>
      <c r="D112" s="61">
        <v>31</v>
      </c>
      <c r="E112" s="56">
        <v>39</v>
      </c>
      <c r="F112" s="15"/>
    </row>
    <row r="113" spans="1:6" x14ac:dyDescent="0.2">
      <c r="A113" s="55">
        <v>96</v>
      </c>
      <c r="B113" s="10" t="s">
        <v>180</v>
      </c>
      <c r="C113" s="6" t="s">
        <v>12</v>
      </c>
      <c r="D113" s="61">
        <v>38</v>
      </c>
      <c r="E113" s="56">
        <v>48</v>
      </c>
      <c r="F113" s="15"/>
    </row>
    <row r="114" spans="1:6" x14ac:dyDescent="0.2">
      <c r="A114" s="55">
        <v>97</v>
      </c>
      <c r="B114" s="10" t="s">
        <v>181</v>
      </c>
      <c r="C114" s="6" t="s">
        <v>12</v>
      </c>
      <c r="D114" s="61">
        <v>54</v>
      </c>
      <c r="E114" s="56">
        <v>67.5</v>
      </c>
      <c r="F114" s="15"/>
    </row>
    <row r="115" spans="1:6" x14ac:dyDescent="0.2">
      <c r="A115" s="55">
        <v>98</v>
      </c>
      <c r="B115" s="10" t="s">
        <v>182</v>
      </c>
      <c r="C115" s="6" t="s">
        <v>12</v>
      </c>
      <c r="D115" s="61">
        <v>72</v>
      </c>
      <c r="E115" s="56">
        <v>90</v>
      </c>
      <c r="F115" s="15"/>
    </row>
    <row r="116" spans="1:6" x14ac:dyDescent="0.2">
      <c r="A116" s="55">
        <v>99</v>
      </c>
      <c r="B116" s="10" t="s">
        <v>183</v>
      </c>
      <c r="C116" s="6" t="s">
        <v>12</v>
      </c>
      <c r="D116" s="61">
        <v>10</v>
      </c>
      <c r="E116" s="56">
        <v>12</v>
      </c>
      <c r="F116" s="15"/>
    </row>
    <row r="117" spans="1:6" x14ac:dyDescent="0.2">
      <c r="A117" s="55">
        <v>100</v>
      </c>
      <c r="B117" s="10" t="s">
        <v>184</v>
      </c>
      <c r="C117" s="6" t="s">
        <v>12</v>
      </c>
      <c r="D117" s="61">
        <v>11</v>
      </c>
      <c r="E117" s="56">
        <v>13.5</v>
      </c>
      <c r="F117" s="15"/>
    </row>
    <row r="118" spans="1:6" x14ac:dyDescent="0.2">
      <c r="A118" s="55">
        <v>101</v>
      </c>
      <c r="B118" s="10" t="s">
        <v>185</v>
      </c>
      <c r="C118" s="6" t="s">
        <v>12</v>
      </c>
      <c r="D118" s="61">
        <v>12</v>
      </c>
      <c r="E118" s="56">
        <v>15</v>
      </c>
      <c r="F118" s="15"/>
    </row>
    <row r="119" spans="1:6" x14ac:dyDescent="0.2">
      <c r="A119" s="55">
        <v>102</v>
      </c>
      <c r="B119" s="10" t="s">
        <v>186</v>
      </c>
      <c r="C119" s="6" t="s">
        <v>12</v>
      </c>
      <c r="D119" s="61">
        <v>14</v>
      </c>
      <c r="E119" s="56">
        <v>18</v>
      </c>
      <c r="F119" s="15"/>
    </row>
    <row r="120" spans="1:6" x14ac:dyDescent="0.2">
      <c r="A120" s="55">
        <v>103</v>
      </c>
      <c r="B120" s="5" t="s">
        <v>187</v>
      </c>
      <c r="C120" s="6" t="s">
        <v>12</v>
      </c>
      <c r="D120" s="56">
        <v>16</v>
      </c>
      <c r="E120" s="56">
        <v>21</v>
      </c>
      <c r="F120" s="29"/>
    </row>
    <row r="121" spans="1:6" ht="13.5" thickBot="1" x14ac:dyDescent="0.25">
      <c r="A121" s="65">
        <v>104</v>
      </c>
      <c r="B121" s="66" t="s">
        <v>188</v>
      </c>
      <c r="C121" s="67" t="s">
        <v>13</v>
      </c>
      <c r="D121" s="68">
        <v>175</v>
      </c>
      <c r="E121" s="56"/>
      <c r="F121" s="69"/>
    </row>
    <row r="122" spans="1:6" ht="13.5" thickBot="1" x14ac:dyDescent="0.25">
      <c r="A122" s="36"/>
      <c r="B122" s="53" t="s">
        <v>189</v>
      </c>
      <c r="C122" s="53" t="s">
        <v>72</v>
      </c>
      <c r="D122" s="53" t="s">
        <v>73</v>
      </c>
      <c r="E122" s="70" t="s">
        <v>190</v>
      </c>
      <c r="F122" s="54" t="s">
        <v>74</v>
      </c>
    </row>
    <row r="123" spans="1:6" x14ac:dyDescent="0.2">
      <c r="A123" s="58">
        <v>105</v>
      </c>
      <c r="B123" s="33" t="s">
        <v>191</v>
      </c>
      <c r="C123" s="27" t="s">
        <v>13</v>
      </c>
      <c r="D123" s="59">
        <v>2640</v>
      </c>
      <c r="E123" s="71">
        <v>175</v>
      </c>
      <c r="F123" s="72" t="s">
        <v>192</v>
      </c>
    </row>
    <row r="124" spans="1:6" x14ac:dyDescent="0.2">
      <c r="A124" s="55">
        <v>106</v>
      </c>
      <c r="B124" s="10" t="s">
        <v>193</v>
      </c>
      <c r="C124" s="6" t="s">
        <v>13</v>
      </c>
      <c r="D124" s="61">
        <v>3600</v>
      </c>
      <c r="E124" s="73">
        <v>185</v>
      </c>
      <c r="F124" s="74" t="s">
        <v>192</v>
      </c>
    </row>
    <row r="125" spans="1:6" x14ac:dyDescent="0.2">
      <c r="A125" s="55">
        <v>107</v>
      </c>
      <c r="B125" s="10" t="s">
        <v>194</v>
      </c>
      <c r="C125" s="6" t="s">
        <v>13</v>
      </c>
      <c r="D125" s="61">
        <v>4800</v>
      </c>
      <c r="E125" s="73">
        <v>195</v>
      </c>
      <c r="F125" s="74" t="s">
        <v>192</v>
      </c>
    </row>
    <row r="126" spans="1:6" x14ac:dyDescent="0.2">
      <c r="A126" s="55">
        <v>108</v>
      </c>
      <c r="B126" s="10" t="s">
        <v>195</v>
      </c>
      <c r="C126" s="6" t="s">
        <v>13</v>
      </c>
      <c r="D126" s="61">
        <v>5400</v>
      </c>
      <c r="E126" s="73">
        <v>205</v>
      </c>
      <c r="F126" s="74" t="s">
        <v>192</v>
      </c>
    </row>
    <row r="127" spans="1:6" x14ac:dyDescent="0.2">
      <c r="A127" s="47">
        <v>109</v>
      </c>
      <c r="B127" s="10" t="s">
        <v>196</v>
      </c>
      <c r="C127" s="6" t="s">
        <v>13</v>
      </c>
      <c r="D127" s="56">
        <v>1000</v>
      </c>
      <c r="E127" s="75">
        <v>130</v>
      </c>
      <c r="F127" s="74" t="s">
        <v>192</v>
      </c>
    </row>
    <row r="128" spans="1:6" x14ac:dyDescent="0.2">
      <c r="A128" s="47">
        <v>110</v>
      </c>
      <c r="B128" s="10" t="s">
        <v>197</v>
      </c>
      <c r="C128" s="6" t="s">
        <v>13</v>
      </c>
      <c r="D128" s="56">
        <v>1000</v>
      </c>
      <c r="E128" s="75">
        <v>130</v>
      </c>
      <c r="F128" s="74" t="s">
        <v>192</v>
      </c>
    </row>
    <row r="129" spans="1:6" x14ac:dyDescent="0.2">
      <c r="A129" s="47">
        <v>111</v>
      </c>
      <c r="B129" s="5" t="s">
        <v>198</v>
      </c>
      <c r="C129" s="1" t="s">
        <v>13</v>
      </c>
      <c r="D129" s="76">
        <v>1500</v>
      </c>
      <c r="E129" s="75">
        <v>155</v>
      </c>
      <c r="F129" s="74" t="s">
        <v>192</v>
      </c>
    </row>
    <row r="130" spans="1:6" x14ac:dyDescent="0.2">
      <c r="A130" s="47">
        <v>112</v>
      </c>
      <c r="B130" s="5" t="s">
        <v>199</v>
      </c>
      <c r="C130" s="1" t="s">
        <v>13</v>
      </c>
      <c r="D130" s="56">
        <v>2000</v>
      </c>
      <c r="E130" s="75">
        <v>155</v>
      </c>
      <c r="F130" s="74" t="s">
        <v>192</v>
      </c>
    </row>
    <row r="131" spans="1:6" x14ac:dyDescent="0.2">
      <c r="A131" s="55">
        <v>113</v>
      </c>
      <c r="B131" s="9" t="s">
        <v>200</v>
      </c>
      <c r="C131" s="8" t="s">
        <v>13</v>
      </c>
      <c r="D131" s="77">
        <v>1500</v>
      </c>
      <c r="E131" s="78">
        <v>130</v>
      </c>
      <c r="F131" s="79" t="s">
        <v>192</v>
      </c>
    </row>
    <row r="132" spans="1:6" x14ac:dyDescent="0.2">
      <c r="A132" s="55">
        <v>114</v>
      </c>
      <c r="B132" s="9" t="s">
        <v>201</v>
      </c>
      <c r="C132" s="8" t="s">
        <v>13</v>
      </c>
      <c r="D132" s="77">
        <v>1500</v>
      </c>
      <c r="E132" s="78">
        <v>130</v>
      </c>
      <c r="F132" s="79" t="s">
        <v>192</v>
      </c>
    </row>
    <row r="133" spans="1:6" x14ac:dyDescent="0.2">
      <c r="A133" s="55">
        <v>115</v>
      </c>
      <c r="B133" s="9" t="s">
        <v>202</v>
      </c>
      <c r="C133" s="8" t="s">
        <v>13</v>
      </c>
      <c r="D133" s="77">
        <v>2125</v>
      </c>
      <c r="E133" s="78">
        <v>130</v>
      </c>
      <c r="F133" s="79" t="s">
        <v>192</v>
      </c>
    </row>
    <row r="134" spans="1:6" x14ac:dyDescent="0.2">
      <c r="A134" s="55">
        <v>116</v>
      </c>
      <c r="B134" s="5" t="s">
        <v>203</v>
      </c>
      <c r="C134" s="6" t="s">
        <v>13</v>
      </c>
      <c r="D134" s="56">
        <v>3250</v>
      </c>
      <c r="E134" s="73">
        <v>155</v>
      </c>
      <c r="F134" s="79" t="s">
        <v>192</v>
      </c>
    </row>
    <row r="135" spans="1:6" ht="13.5" thickBot="1" x14ac:dyDescent="0.25">
      <c r="A135" s="80">
        <v>117</v>
      </c>
      <c r="B135" s="66" t="s">
        <v>204</v>
      </c>
      <c r="C135" s="67" t="s">
        <v>8</v>
      </c>
      <c r="D135" s="56">
        <v>540</v>
      </c>
      <c r="E135" s="81"/>
      <c r="F135" s="82" t="s">
        <v>205</v>
      </c>
    </row>
    <row r="136" spans="1:6" ht="13.5" thickBot="1" x14ac:dyDescent="0.25">
      <c r="A136" s="83"/>
      <c r="B136" s="53" t="s">
        <v>206</v>
      </c>
      <c r="C136" s="53" t="s">
        <v>72</v>
      </c>
      <c r="D136" s="53" t="s">
        <v>73</v>
      </c>
      <c r="E136" s="53" t="s">
        <v>190</v>
      </c>
      <c r="F136" s="54" t="s">
        <v>74</v>
      </c>
    </row>
    <row r="137" spans="1:6" x14ac:dyDescent="0.2">
      <c r="A137" s="55">
        <v>118</v>
      </c>
      <c r="B137" s="9" t="s">
        <v>207</v>
      </c>
      <c r="C137" s="8" t="s">
        <v>13</v>
      </c>
      <c r="D137" s="77">
        <v>1625</v>
      </c>
      <c r="E137" s="78">
        <v>150</v>
      </c>
      <c r="F137" s="29"/>
    </row>
    <row r="138" spans="1:6" ht="13.5" thickBot="1" x14ac:dyDescent="0.25">
      <c r="A138" s="84">
        <v>119</v>
      </c>
      <c r="B138" s="19" t="s">
        <v>208</v>
      </c>
      <c r="C138" s="85" t="s">
        <v>13</v>
      </c>
      <c r="D138" s="86">
        <v>3250</v>
      </c>
      <c r="E138" s="87">
        <v>185</v>
      </c>
      <c r="F138" s="18"/>
    </row>
    <row r="139" spans="1:6" ht="13.5" thickBot="1" x14ac:dyDescent="0.25">
      <c r="A139" s="88"/>
      <c r="B139" s="53" t="s">
        <v>209</v>
      </c>
      <c r="C139" s="53" t="s">
        <v>210</v>
      </c>
      <c r="D139" s="53" t="s">
        <v>73</v>
      </c>
      <c r="E139" s="53"/>
      <c r="F139" s="31" t="s">
        <v>74</v>
      </c>
    </row>
    <row r="140" spans="1:6" x14ac:dyDescent="0.2">
      <c r="A140" s="58">
        <v>120</v>
      </c>
      <c r="B140" s="28" t="s">
        <v>211</v>
      </c>
      <c r="C140" s="27" t="s">
        <v>8</v>
      </c>
      <c r="D140" s="60">
        <v>750</v>
      </c>
      <c r="E140" s="56"/>
      <c r="F140" s="34"/>
    </row>
    <row r="141" spans="1:6" x14ac:dyDescent="0.2">
      <c r="A141" s="55">
        <v>121</v>
      </c>
      <c r="B141" s="5" t="s">
        <v>212</v>
      </c>
      <c r="C141" s="6" t="s">
        <v>8</v>
      </c>
      <c r="D141" s="56">
        <v>725</v>
      </c>
      <c r="E141" s="56"/>
      <c r="F141" s="15"/>
    </row>
    <row r="142" spans="1:6" x14ac:dyDescent="0.2">
      <c r="A142" s="55">
        <v>122</v>
      </c>
      <c r="B142" s="5" t="s">
        <v>213</v>
      </c>
      <c r="C142" s="6" t="s">
        <v>8</v>
      </c>
      <c r="D142" s="56">
        <v>480</v>
      </c>
      <c r="E142" s="56"/>
      <c r="F142" s="15"/>
    </row>
    <row r="143" spans="1:6" ht="13.5" thickBot="1" x14ac:dyDescent="0.25">
      <c r="A143" s="89">
        <v>123</v>
      </c>
      <c r="B143" s="66" t="s">
        <v>214</v>
      </c>
      <c r="C143" s="67" t="s">
        <v>8</v>
      </c>
      <c r="D143" s="68">
        <v>540</v>
      </c>
      <c r="E143" s="81"/>
      <c r="F143" s="90" t="s">
        <v>205</v>
      </c>
    </row>
    <row r="144" spans="1:6" ht="13.5" thickBot="1" x14ac:dyDescent="0.25">
      <c r="A144" s="88"/>
      <c r="B144" s="91" t="s">
        <v>215</v>
      </c>
      <c r="C144" s="91" t="s">
        <v>210</v>
      </c>
      <c r="D144" s="91" t="s">
        <v>73</v>
      </c>
      <c r="E144" s="91"/>
      <c r="F144" s="92" t="s">
        <v>74</v>
      </c>
    </row>
    <row r="145" spans="1:6" x14ac:dyDescent="0.2">
      <c r="A145" s="58">
        <v>124</v>
      </c>
      <c r="B145" s="28" t="s">
        <v>216</v>
      </c>
      <c r="C145" s="27" t="s">
        <v>13</v>
      </c>
      <c r="D145" s="60">
        <v>300</v>
      </c>
      <c r="E145" s="56"/>
      <c r="F145" s="34"/>
    </row>
    <row r="146" spans="1:6" x14ac:dyDescent="0.2">
      <c r="A146" s="55">
        <v>125</v>
      </c>
      <c r="B146" s="5" t="s">
        <v>217</v>
      </c>
      <c r="C146" s="6" t="s">
        <v>13</v>
      </c>
      <c r="D146" s="56">
        <v>375</v>
      </c>
      <c r="E146" s="56"/>
      <c r="F146" s="15"/>
    </row>
    <row r="147" spans="1:6" x14ac:dyDescent="0.2">
      <c r="A147" s="55">
        <v>126</v>
      </c>
      <c r="B147" s="5" t="s">
        <v>218</v>
      </c>
      <c r="C147" s="6" t="s">
        <v>13</v>
      </c>
      <c r="D147" s="56">
        <v>390</v>
      </c>
      <c r="E147" s="56"/>
      <c r="F147" s="15"/>
    </row>
    <row r="148" spans="1:6" x14ac:dyDescent="0.2">
      <c r="A148" s="55">
        <v>127</v>
      </c>
      <c r="B148" s="5" t="s">
        <v>219</v>
      </c>
      <c r="C148" s="6" t="s">
        <v>13</v>
      </c>
      <c r="D148" s="56">
        <v>426</v>
      </c>
      <c r="E148" s="56"/>
      <c r="F148" s="15"/>
    </row>
    <row r="149" spans="1:6" x14ac:dyDescent="0.2">
      <c r="A149" s="55">
        <v>128</v>
      </c>
      <c r="B149" s="5" t="s">
        <v>220</v>
      </c>
      <c r="C149" s="6" t="s">
        <v>13</v>
      </c>
      <c r="D149" s="56">
        <v>600</v>
      </c>
      <c r="E149" s="56"/>
      <c r="F149" s="15"/>
    </row>
    <row r="150" spans="1:6" x14ac:dyDescent="0.2">
      <c r="A150" s="55">
        <v>129</v>
      </c>
      <c r="B150" s="5" t="s">
        <v>221</v>
      </c>
      <c r="C150" s="6" t="s">
        <v>13</v>
      </c>
      <c r="D150" s="56">
        <v>900</v>
      </c>
      <c r="E150" s="56"/>
      <c r="F150" s="15"/>
    </row>
    <row r="151" spans="1:6" x14ac:dyDescent="0.2">
      <c r="A151" s="55">
        <v>130</v>
      </c>
      <c r="B151" s="5" t="s">
        <v>222</v>
      </c>
      <c r="C151" s="6" t="s">
        <v>13</v>
      </c>
      <c r="D151" s="56">
        <v>1200</v>
      </c>
      <c r="E151" s="56"/>
      <c r="F151" s="15"/>
    </row>
    <row r="152" spans="1:6" x14ac:dyDescent="0.2">
      <c r="A152" s="55">
        <v>131</v>
      </c>
      <c r="B152" s="5" t="s">
        <v>223</v>
      </c>
      <c r="C152" s="6" t="s">
        <v>13</v>
      </c>
      <c r="D152" s="56">
        <v>157</v>
      </c>
      <c r="E152" s="56"/>
      <c r="F152" s="15"/>
    </row>
    <row r="153" spans="1:6" x14ac:dyDescent="0.2">
      <c r="A153" s="55">
        <v>132</v>
      </c>
      <c r="B153" s="5" t="s">
        <v>224</v>
      </c>
      <c r="C153" s="6" t="s">
        <v>13</v>
      </c>
      <c r="D153" s="56">
        <v>187</v>
      </c>
      <c r="E153" s="56"/>
      <c r="F153" s="15"/>
    </row>
    <row r="154" spans="1:6" x14ac:dyDescent="0.2">
      <c r="A154" s="55">
        <v>133</v>
      </c>
      <c r="B154" s="5" t="s">
        <v>225</v>
      </c>
      <c r="C154" s="6" t="s">
        <v>13</v>
      </c>
      <c r="D154" s="56">
        <v>360</v>
      </c>
      <c r="E154" s="56"/>
      <c r="F154" s="15"/>
    </row>
    <row r="155" spans="1:6" x14ac:dyDescent="0.2">
      <c r="A155" s="55">
        <v>134</v>
      </c>
      <c r="B155" s="5" t="s">
        <v>226</v>
      </c>
      <c r="C155" s="6" t="s">
        <v>13</v>
      </c>
      <c r="D155" s="56">
        <v>420</v>
      </c>
      <c r="E155" s="56"/>
      <c r="F155" s="15"/>
    </row>
    <row r="156" spans="1:6" ht="13.5" thickBot="1" x14ac:dyDescent="0.25">
      <c r="A156" s="62">
        <v>135</v>
      </c>
      <c r="B156" s="11" t="s">
        <v>227</v>
      </c>
      <c r="C156" s="20" t="s">
        <v>13</v>
      </c>
      <c r="D156" s="68">
        <v>150</v>
      </c>
      <c r="E156" s="68"/>
      <c r="F156" s="16"/>
    </row>
    <row r="157" spans="1:6" ht="13.5" thickBot="1" x14ac:dyDescent="0.25">
      <c r="A157" s="361" t="s">
        <v>228</v>
      </c>
      <c r="B157" s="364"/>
      <c r="C157" s="364"/>
      <c r="D157" s="364"/>
      <c r="E157" s="364"/>
      <c r="F157" s="365"/>
    </row>
    <row r="158" spans="1:6" x14ac:dyDescent="0.2">
      <c r="A158" s="55">
        <v>136</v>
      </c>
      <c r="B158" s="5" t="s">
        <v>229</v>
      </c>
      <c r="C158" s="6" t="s">
        <v>13</v>
      </c>
      <c r="D158" s="56">
        <v>172</v>
      </c>
      <c r="E158" s="56"/>
      <c r="F158" s="15"/>
    </row>
    <row r="159" spans="1:6" x14ac:dyDescent="0.2">
      <c r="A159" s="55">
        <v>137</v>
      </c>
      <c r="B159" s="5" t="s">
        <v>230</v>
      </c>
      <c r="C159" s="6" t="s">
        <v>13</v>
      </c>
      <c r="D159" s="56">
        <v>180</v>
      </c>
      <c r="E159" s="56"/>
      <c r="F159" s="15"/>
    </row>
    <row r="160" spans="1:6" x14ac:dyDescent="0.2">
      <c r="A160" s="55">
        <v>138</v>
      </c>
      <c r="B160" s="5" t="s">
        <v>231</v>
      </c>
      <c r="C160" s="6" t="s">
        <v>13</v>
      </c>
      <c r="D160" s="56">
        <v>195</v>
      </c>
      <c r="E160" s="56"/>
      <c r="F160" s="15"/>
    </row>
    <row r="161" spans="1:6" x14ac:dyDescent="0.2">
      <c r="A161" s="55">
        <v>139</v>
      </c>
      <c r="B161" s="5" t="s">
        <v>232</v>
      </c>
      <c r="C161" s="6" t="s">
        <v>13</v>
      </c>
      <c r="D161" s="56">
        <v>217</v>
      </c>
      <c r="E161" s="56"/>
      <c r="F161" s="15"/>
    </row>
    <row r="162" spans="1:6" x14ac:dyDescent="0.2">
      <c r="A162" s="55">
        <v>140</v>
      </c>
      <c r="B162" s="5" t="s">
        <v>233</v>
      </c>
      <c r="C162" s="6" t="s">
        <v>13</v>
      </c>
      <c r="D162" s="56">
        <v>234</v>
      </c>
      <c r="E162" s="56"/>
      <c r="F162" s="15"/>
    </row>
    <row r="163" spans="1:6" x14ac:dyDescent="0.2">
      <c r="A163" s="55">
        <v>141</v>
      </c>
      <c r="B163" s="5" t="s">
        <v>234</v>
      </c>
      <c r="C163" s="6" t="s">
        <v>13</v>
      </c>
      <c r="D163" s="56">
        <v>360</v>
      </c>
      <c r="E163" s="56"/>
      <c r="F163" s="15"/>
    </row>
    <row r="164" spans="1:6" x14ac:dyDescent="0.2">
      <c r="A164" s="55">
        <v>142</v>
      </c>
      <c r="B164" s="5" t="s">
        <v>235</v>
      </c>
      <c r="C164" s="6" t="s">
        <v>13</v>
      </c>
      <c r="D164" s="56">
        <v>600</v>
      </c>
      <c r="E164" s="56"/>
      <c r="F164" s="15"/>
    </row>
    <row r="165" spans="1:6" ht="13.5" thickBot="1" x14ac:dyDescent="0.25">
      <c r="A165" s="62">
        <v>143</v>
      </c>
      <c r="B165" s="11" t="s">
        <v>236</v>
      </c>
      <c r="C165" s="20" t="s">
        <v>13</v>
      </c>
      <c r="D165" s="68">
        <v>720</v>
      </c>
      <c r="E165" s="56"/>
      <c r="F165" s="16"/>
    </row>
    <row r="166" spans="1:6" ht="13.5" thickBot="1" x14ac:dyDescent="0.25">
      <c r="A166" s="93"/>
      <c r="B166" s="38" t="s">
        <v>294</v>
      </c>
      <c r="C166" s="94" t="s">
        <v>210</v>
      </c>
      <c r="D166" s="38" t="s">
        <v>73</v>
      </c>
      <c r="E166" s="53"/>
      <c r="F166" s="40" t="s">
        <v>74</v>
      </c>
    </row>
    <row r="167" spans="1:6" x14ac:dyDescent="0.2">
      <c r="A167" s="58">
        <v>144</v>
      </c>
      <c r="B167" s="28" t="s">
        <v>237</v>
      </c>
      <c r="C167" s="27" t="s">
        <v>8</v>
      </c>
      <c r="D167" s="60">
        <v>25</v>
      </c>
      <c r="E167" s="56"/>
      <c r="F167" s="13"/>
    </row>
    <row r="168" spans="1:6" x14ac:dyDescent="0.2">
      <c r="A168" s="55">
        <v>145</v>
      </c>
      <c r="B168" s="5" t="s">
        <v>64</v>
      </c>
      <c r="C168" s="6" t="s">
        <v>13</v>
      </c>
      <c r="D168" s="56">
        <v>750</v>
      </c>
      <c r="E168" s="56"/>
      <c r="F168" s="29"/>
    </row>
    <row r="169" spans="1:6" x14ac:dyDescent="0.2">
      <c r="A169" s="55">
        <v>146</v>
      </c>
      <c r="B169" s="5" t="s">
        <v>66</v>
      </c>
      <c r="C169" s="6" t="s">
        <v>12</v>
      </c>
      <c r="D169" s="56">
        <v>5</v>
      </c>
      <c r="E169" s="56"/>
      <c r="F169" s="29"/>
    </row>
    <row r="170" spans="1:6" x14ac:dyDescent="0.2">
      <c r="A170" s="55">
        <v>147</v>
      </c>
      <c r="B170" s="5" t="s">
        <v>238</v>
      </c>
      <c r="C170" s="6" t="s">
        <v>12</v>
      </c>
      <c r="D170" s="56">
        <v>6</v>
      </c>
      <c r="E170" s="56"/>
      <c r="F170" s="29"/>
    </row>
    <row r="171" spans="1:6" x14ac:dyDescent="0.2">
      <c r="A171" s="55">
        <v>148</v>
      </c>
      <c r="B171" s="5" t="s">
        <v>239</v>
      </c>
      <c r="C171" s="6" t="s">
        <v>12</v>
      </c>
      <c r="D171" s="56">
        <v>6</v>
      </c>
      <c r="E171" s="56"/>
      <c r="F171" s="29"/>
    </row>
    <row r="172" spans="1:6" x14ac:dyDescent="0.2">
      <c r="A172" s="55">
        <v>149</v>
      </c>
      <c r="B172" s="5" t="s">
        <v>240</v>
      </c>
      <c r="C172" s="6" t="s">
        <v>12</v>
      </c>
      <c r="D172" s="56">
        <v>10</v>
      </c>
      <c r="E172" s="56"/>
      <c r="F172" s="29"/>
    </row>
    <row r="173" spans="1:6" x14ac:dyDescent="0.2">
      <c r="A173" s="55">
        <v>150</v>
      </c>
      <c r="B173" s="5" t="s">
        <v>241</v>
      </c>
      <c r="C173" s="6" t="s">
        <v>12</v>
      </c>
      <c r="D173" s="56">
        <v>20</v>
      </c>
      <c r="E173" s="56"/>
      <c r="F173" s="29"/>
    </row>
    <row r="174" spans="1:6" x14ac:dyDescent="0.2">
      <c r="A174" s="55">
        <v>151</v>
      </c>
      <c r="B174" s="5" t="s">
        <v>242</v>
      </c>
      <c r="C174" s="6" t="s">
        <v>243</v>
      </c>
      <c r="D174" s="56">
        <v>35</v>
      </c>
      <c r="E174" s="56"/>
      <c r="F174" s="29"/>
    </row>
    <row r="175" spans="1:6" x14ac:dyDescent="0.2">
      <c r="A175" s="55">
        <v>152</v>
      </c>
      <c r="B175" s="5" t="s">
        <v>244</v>
      </c>
      <c r="C175" s="6" t="s">
        <v>10</v>
      </c>
      <c r="D175" s="56">
        <v>2</v>
      </c>
      <c r="E175" s="56"/>
      <c r="F175" s="29"/>
    </row>
    <row r="176" spans="1:6" x14ac:dyDescent="0.2">
      <c r="A176" s="55">
        <v>153</v>
      </c>
      <c r="B176" s="5" t="s">
        <v>291</v>
      </c>
      <c r="C176" s="6" t="s">
        <v>10</v>
      </c>
      <c r="D176" s="56">
        <v>5</v>
      </c>
      <c r="E176" s="56"/>
      <c r="F176" s="29"/>
    </row>
    <row r="177" spans="1:6" x14ac:dyDescent="0.2">
      <c r="A177" s="55">
        <v>154</v>
      </c>
      <c r="B177" s="5" t="s">
        <v>292</v>
      </c>
      <c r="C177" s="6" t="s">
        <v>5</v>
      </c>
      <c r="D177" s="56">
        <v>5000</v>
      </c>
      <c r="E177" s="56"/>
      <c r="F177" s="29"/>
    </row>
    <row r="178" spans="1:6" x14ac:dyDescent="0.2">
      <c r="A178" s="55">
        <v>155</v>
      </c>
      <c r="B178" s="5" t="s">
        <v>245</v>
      </c>
      <c r="C178" s="6" t="s">
        <v>10</v>
      </c>
      <c r="D178" s="56">
        <v>6</v>
      </c>
      <c r="E178" s="56"/>
      <c r="F178" s="29"/>
    </row>
    <row r="179" spans="1:6" x14ac:dyDescent="0.2">
      <c r="A179" s="55">
        <v>156</v>
      </c>
      <c r="B179" s="5" t="s">
        <v>16</v>
      </c>
      <c r="C179" s="6" t="s">
        <v>13</v>
      </c>
      <c r="D179" s="56">
        <v>200</v>
      </c>
      <c r="E179" s="56"/>
      <c r="F179" s="29"/>
    </row>
    <row r="180" spans="1:6" x14ac:dyDescent="0.2">
      <c r="A180" s="55">
        <v>157</v>
      </c>
      <c r="B180" s="5" t="s">
        <v>34</v>
      </c>
      <c r="C180" s="6" t="s">
        <v>13</v>
      </c>
      <c r="D180" s="56">
        <v>175</v>
      </c>
      <c r="E180" s="56"/>
      <c r="F180" s="29"/>
    </row>
    <row r="181" spans="1:6" x14ac:dyDescent="0.2">
      <c r="A181" s="55">
        <v>158</v>
      </c>
      <c r="B181" s="5" t="s">
        <v>246</v>
      </c>
      <c r="C181" s="6" t="s">
        <v>12</v>
      </c>
      <c r="D181" s="56">
        <v>475</v>
      </c>
      <c r="E181" s="56"/>
      <c r="F181" s="29"/>
    </row>
    <row r="182" spans="1:6" x14ac:dyDescent="0.2">
      <c r="A182" s="55">
        <v>159</v>
      </c>
      <c r="B182" s="5" t="s">
        <v>247</v>
      </c>
      <c r="C182" s="6" t="s">
        <v>10</v>
      </c>
      <c r="D182" s="56">
        <v>2</v>
      </c>
      <c r="E182" s="56"/>
      <c r="F182" s="29"/>
    </row>
    <row r="183" spans="1:6" x14ac:dyDescent="0.2">
      <c r="A183" s="47">
        <v>160</v>
      </c>
      <c r="B183" s="22" t="s">
        <v>295</v>
      </c>
      <c r="C183" s="1" t="s">
        <v>8</v>
      </c>
      <c r="D183" s="100">
        <v>40</v>
      </c>
      <c r="E183" s="100"/>
      <c r="F183" s="29"/>
    </row>
    <row r="184" spans="1:6" x14ac:dyDescent="0.2">
      <c r="A184" s="47">
        <v>161</v>
      </c>
      <c r="B184" s="22" t="s">
        <v>296</v>
      </c>
      <c r="C184" s="1" t="s">
        <v>10</v>
      </c>
      <c r="D184" s="100">
        <v>3</v>
      </c>
      <c r="E184" s="100"/>
      <c r="F184" s="29"/>
    </row>
    <row r="185" spans="1:6" x14ac:dyDescent="0.2">
      <c r="A185" s="47">
        <v>162</v>
      </c>
      <c r="B185" s="22" t="s">
        <v>297</v>
      </c>
      <c r="C185" s="1" t="s">
        <v>8</v>
      </c>
      <c r="D185" s="100">
        <v>25</v>
      </c>
      <c r="E185" s="100"/>
      <c r="F185" s="29"/>
    </row>
    <row r="186" spans="1:6" x14ac:dyDescent="0.2">
      <c r="A186" s="47">
        <v>163</v>
      </c>
      <c r="B186" s="22" t="s">
        <v>298</v>
      </c>
      <c r="C186" s="1" t="s">
        <v>8</v>
      </c>
      <c r="D186" s="100">
        <v>550</v>
      </c>
      <c r="E186" s="100"/>
      <c r="F186" s="29"/>
    </row>
    <row r="187" spans="1:6" x14ac:dyDescent="0.2">
      <c r="A187" s="47">
        <v>164</v>
      </c>
      <c r="B187" s="22" t="s">
        <v>299</v>
      </c>
      <c r="C187" s="1" t="s">
        <v>13</v>
      </c>
      <c r="D187" s="100">
        <v>250</v>
      </c>
      <c r="E187" s="100"/>
      <c r="F187" s="29"/>
    </row>
    <row r="188" spans="1:6" x14ac:dyDescent="0.2">
      <c r="A188" s="47">
        <v>165</v>
      </c>
      <c r="B188" s="22" t="s">
        <v>300</v>
      </c>
      <c r="C188" s="1" t="s">
        <v>13</v>
      </c>
      <c r="D188" s="100">
        <v>75</v>
      </c>
      <c r="E188" s="100"/>
      <c r="F188" s="29"/>
    </row>
    <row r="189" spans="1:6" x14ac:dyDescent="0.2">
      <c r="A189" s="47">
        <v>166</v>
      </c>
      <c r="B189" s="22" t="s">
        <v>301</v>
      </c>
      <c r="C189" s="1" t="s">
        <v>13</v>
      </c>
      <c r="D189" s="100">
        <v>25</v>
      </c>
      <c r="E189" s="100"/>
      <c r="F189" s="29"/>
    </row>
    <row r="190" spans="1:6" x14ac:dyDescent="0.2">
      <c r="A190" s="47">
        <v>167</v>
      </c>
      <c r="B190" s="22" t="s">
        <v>302</v>
      </c>
      <c r="C190" s="1" t="s">
        <v>10</v>
      </c>
      <c r="D190" s="100">
        <v>3</v>
      </c>
      <c r="E190" s="100"/>
      <c r="F190" s="29"/>
    </row>
    <row r="191" spans="1:6" x14ac:dyDescent="0.2">
      <c r="A191" s="47">
        <v>168</v>
      </c>
      <c r="B191" s="22" t="s">
        <v>303</v>
      </c>
      <c r="C191" s="1" t="s">
        <v>13</v>
      </c>
      <c r="D191" s="100">
        <v>3600</v>
      </c>
      <c r="E191" s="100"/>
      <c r="F191" s="29"/>
    </row>
    <row r="192" spans="1:6" x14ac:dyDescent="0.2">
      <c r="A192" s="47">
        <v>169</v>
      </c>
      <c r="B192" s="22" t="s">
        <v>304</v>
      </c>
      <c r="C192" s="1" t="s">
        <v>8</v>
      </c>
      <c r="D192" s="100">
        <v>40</v>
      </c>
      <c r="E192" s="100"/>
      <c r="F192" s="29"/>
    </row>
    <row r="193" spans="1:6" x14ac:dyDescent="0.2">
      <c r="A193" s="47">
        <v>170</v>
      </c>
      <c r="B193" s="22" t="s">
        <v>305</v>
      </c>
      <c r="C193" s="1" t="s">
        <v>10</v>
      </c>
      <c r="D193" s="100">
        <v>6</v>
      </c>
      <c r="E193" s="100"/>
      <c r="F193" s="29"/>
    </row>
    <row r="194" spans="1:6" x14ac:dyDescent="0.2">
      <c r="A194" s="47">
        <v>171</v>
      </c>
      <c r="B194" s="22" t="s">
        <v>306</v>
      </c>
      <c r="C194" s="1" t="s">
        <v>8</v>
      </c>
      <c r="D194" s="100">
        <v>80</v>
      </c>
      <c r="E194" s="100"/>
      <c r="F194" s="29"/>
    </row>
    <row r="195" spans="1:6" ht="13.5" thickBot="1" x14ac:dyDescent="0.25">
      <c r="A195" s="101">
        <v>172</v>
      </c>
      <c r="B195" s="102" t="s">
        <v>307</v>
      </c>
      <c r="C195" s="30" t="s">
        <v>13</v>
      </c>
      <c r="D195" s="103">
        <v>200</v>
      </c>
      <c r="E195" s="103"/>
      <c r="F195" s="18"/>
    </row>
    <row r="196" spans="1:6" x14ac:dyDescent="0.2">
      <c r="A196" s="1"/>
      <c r="B196" s="21"/>
      <c r="C196" s="1"/>
      <c r="D196" s="100"/>
      <c r="E196" s="100"/>
      <c r="F196" s="2"/>
    </row>
    <row r="197" spans="1:6" x14ac:dyDescent="0.2">
      <c r="A197" s="95"/>
      <c r="B197" s="95"/>
    </row>
    <row r="198" spans="1:6" x14ac:dyDescent="0.2">
      <c r="A198" s="95"/>
      <c r="B198" s="95"/>
    </row>
  </sheetData>
  <sheetProtection password="EBE7" sheet="1" objects="1" scenarios="1" selectLockedCells="1"/>
  <mergeCells count="6">
    <mergeCell ref="A106:F106"/>
    <mergeCell ref="A157:F157"/>
    <mergeCell ref="A1:F1"/>
    <mergeCell ref="A2:F2"/>
    <mergeCell ref="A4:F4"/>
    <mergeCell ref="A54:F54"/>
  </mergeCells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2"/>
  <sheetViews>
    <sheetView view="pageBreakPreview" topLeftCell="A126" zoomScaleNormal="100" zoomScaleSheetLayoutView="100" workbookViewId="0">
      <selection activeCell="A157" sqref="A157"/>
    </sheetView>
  </sheetViews>
  <sheetFormatPr defaultRowHeight="12.75" x14ac:dyDescent="0.2"/>
  <cols>
    <col min="1" max="1" width="12.42578125" bestFit="1" customWidth="1"/>
    <col min="2" max="2" width="4.7109375" customWidth="1"/>
    <col min="3" max="3" width="3.7109375" customWidth="1"/>
    <col min="4" max="4" width="8.5703125" customWidth="1"/>
    <col min="5" max="5" width="2.7109375" customWidth="1"/>
    <col min="6" max="6" width="6.5703125" customWidth="1"/>
    <col min="7" max="7" width="3.7109375" customWidth="1"/>
    <col min="8" max="8" width="10.28515625" bestFit="1" customWidth="1"/>
    <col min="9" max="9" width="3.7109375" customWidth="1"/>
    <col min="10" max="10" width="11.42578125" customWidth="1"/>
    <col min="11" max="11" width="6.140625" customWidth="1"/>
    <col min="12" max="12" width="3.7109375" customWidth="1"/>
    <col min="13" max="13" width="14.42578125" customWidth="1"/>
  </cols>
  <sheetData>
    <row r="1" spans="1:13" x14ac:dyDescent="0.2">
      <c r="A1" s="356" t="s">
        <v>362</v>
      </c>
      <c r="B1" s="12"/>
      <c r="C1" s="12"/>
      <c r="D1" s="12"/>
      <c r="E1" s="12"/>
      <c r="F1" s="12"/>
      <c r="G1" s="12"/>
      <c r="H1" s="12"/>
      <c r="I1" s="12"/>
      <c r="J1" s="12" t="s">
        <v>9</v>
      </c>
      <c r="K1" s="246"/>
      <c r="L1" s="12" t="s">
        <v>9</v>
      </c>
      <c r="M1" s="247"/>
    </row>
    <row r="2" spans="1:13" ht="15.75" x14ac:dyDescent="0.25">
      <c r="A2" s="369" t="s">
        <v>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1"/>
    </row>
    <row r="3" spans="1:13" s="4" customFormat="1" ht="15.75" x14ac:dyDescent="0.25">
      <c r="A3" s="369" t="s">
        <v>28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1"/>
    </row>
    <row r="4" spans="1:13" s="4" customFormat="1" ht="15.75" x14ac:dyDescent="0.25">
      <c r="A4" s="237" t="s">
        <v>317</v>
      </c>
      <c r="B4" s="238"/>
      <c r="C4" s="238"/>
      <c r="D4" s="392" t="s">
        <v>341</v>
      </c>
      <c r="E4" s="384"/>
      <c r="F4" s="384"/>
      <c r="G4" s="384"/>
      <c r="H4" s="384"/>
      <c r="I4" s="384"/>
      <c r="J4" s="384"/>
      <c r="K4" s="384"/>
      <c r="L4" s="384"/>
      <c r="M4" s="394"/>
    </row>
    <row r="5" spans="1:13" s="4" customFormat="1" ht="15.75" x14ac:dyDescent="0.25">
      <c r="A5" s="237"/>
      <c r="B5" s="238"/>
      <c r="C5" s="238"/>
      <c r="D5" s="239"/>
      <c r="E5" s="238"/>
      <c r="F5" s="238"/>
      <c r="G5" s="238"/>
      <c r="H5" s="238"/>
      <c r="I5" s="238"/>
      <c r="J5" s="275"/>
      <c r="K5" s="238"/>
      <c r="L5" s="105"/>
      <c r="M5" s="106"/>
    </row>
    <row r="6" spans="1:13" s="4" customFormat="1" ht="15.75" x14ac:dyDescent="0.25">
      <c r="A6" s="242" t="s">
        <v>318</v>
      </c>
      <c r="B6" s="392" t="s">
        <v>345</v>
      </c>
      <c r="C6" s="393"/>
      <c r="D6" s="393"/>
      <c r="E6" s="393"/>
      <c r="F6" s="393"/>
      <c r="G6" s="393"/>
      <c r="H6" s="393"/>
      <c r="I6" s="393"/>
      <c r="J6" s="393"/>
      <c r="K6" s="393"/>
      <c r="M6" s="108"/>
    </row>
    <row r="7" spans="1:13" s="3" customFormat="1" ht="15" x14ac:dyDescent="0.25">
      <c r="A7" s="322"/>
      <c r="B7" s="390" t="s">
        <v>319</v>
      </c>
      <c r="C7" s="391"/>
      <c r="D7" s="391"/>
      <c r="E7" s="388" t="s">
        <v>327</v>
      </c>
      <c r="F7" s="388"/>
      <c r="G7" s="243"/>
      <c r="H7" s="107" t="s">
        <v>320</v>
      </c>
      <c r="I7" s="389" t="s">
        <v>346</v>
      </c>
      <c r="J7" s="388"/>
      <c r="K7" s="241"/>
      <c r="M7" s="319"/>
    </row>
    <row r="8" spans="1:13" ht="13.5" thickBot="1" x14ac:dyDescent="0.25">
      <c r="A8" s="17"/>
      <c r="B8" s="395" t="s">
        <v>43</v>
      </c>
      <c r="C8" s="396"/>
      <c r="D8" s="215" t="s">
        <v>347</v>
      </c>
      <c r="E8" s="23" t="s">
        <v>44</v>
      </c>
      <c r="F8" s="244"/>
      <c r="G8" s="395" t="s">
        <v>328</v>
      </c>
      <c r="H8" s="395"/>
      <c r="I8" s="215" t="s">
        <v>348</v>
      </c>
      <c r="J8" s="245" t="s">
        <v>20</v>
      </c>
      <c r="L8" s="236" t="s">
        <v>316</v>
      </c>
      <c r="M8" s="320" t="s">
        <v>349</v>
      </c>
    </row>
    <row r="9" spans="1:13" ht="13.5" thickBot="1" x14ac:dyDescent="0.25">
      <c r="A9" s="386" t="s">
        <v>0</v>
      </c>
      <c r="B9" s="382"/>
      <c r="C9" s="382"/>
      <c r="D9" s="382"/>
      <c r="E9" s="382"/>
      <c r="F9" s="382"/>
      <c r="G9" s="387"/>
      <c r="H9" s="382" t="s">
        <v>1</v>
      </c>
      <c r="I9" s="382"/>
      <c r="J9" s="382"/>
      <c r="K9" s="32" t="s">
        <v>7</v>
      </c>
      <c r="L9" s="25"/>
      <c r="M9" s="31" t="s">
        <v>2</v>
      </c>
    </row>
    <row r="10" spans="1:13" ht="11.25" hidden="1" customHeight="1" x14ac:dyDescent="0.2">
      <c r="A10" s="14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9"/>
    </row>
    <row r="11" spans="1:13" ht="13.5" thickBot="1" x14ac:dyDescent="0.25">
      <c r="A11" s="24" t="s">
        <v>21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6"/>
    </row>
    <row r="12" spans="1:13" x14ac:dyDescent="0.2">
      <c r="A12" s="111"/>
      <c r="B12" s="112" t="s">
        <v>9</v>
      </c>
      <c r="C12" s="113" t="s">
        <v>9</v>
      </c>
      <c r="D12" s="114">
        <v>1</v>
      </c>
      <c r="E12" s="113"/>
      <c r="F12" s="113"/>
      <c r="G12" s="112" t="s">
        <v>9</v>
      </c>
      <c r="H12" s="115"/>
      <c r="I12" s="112" t="s">
        <v>9</v>
      </c>
      <c r="J12" s="116" t="s">
        <v>9</v>
      </c>
      <c r="K12" s="112" t="s">
        <v>9</v>
      </c>
      <c r="L12" s="113" t="s">
        <v>9</v>
      </c>
      <c r="M12" s="117"/>
    </row>
    <row r="13" spans="1:13" ht="13.5" thickBot="1" x14ac:dyDescent="0.25">
      <c r="A13" s="216"/>
      <c r="B13" s="112" t="s">
        <v>3</v>
      </c>
      <c r="C13" s="113" t="s">
        <v>6</v>
      </c>
      <c r="D13" s="119">
        <v>43560</v>
      </c>
      <c r="E13" s="119"/>
      <c r="F13" s="119"/>
      <c r="G13" s="120" t="s">
        <v>4</v>
      </c>
      <c r="H13" s="207">
        <f>A13/43560</f>
        <v>0</v>
      </c>
      <c r="I13" s="121" t="s">
        <v>6</v>
      </c>
      <c r="J13" s="122">
        <f>'Unit Prices'!D37</f>
        <v>5000</v>
      </c>
      <c r="K13" s="112" t="s">
        <v>5</v>
      </c>
      <c r="L13" s="113" t="s">
        <v>4</v>
      </c>
      <c r="M13" s="123">
        <f>H13*J13</f>
        <v>0</v>
      </c>
    </row>
    <row r="14" spans="1:13" ht="13.5" thickBot="1" x14ac:dyDescent="0.25">
      <c r="A14" s="111"/>
      <c r="B14" s="115"/>
      <c r="C14" s="124"/>
      <c r="D14" s="124"/>
      <c r="E14" s="124"/>
      <c r="F14" s="124"/>
      <c r="G14" s="115"/>
      <c r="H14" s="115"/>
      <c r="I14" s="112"/>
      <c r="J14" s="115"/>
      <c r="K14" s="115"/>
      <c r="L14" s="113"/>
      <c r="M14" s="117"/>
    </row>
    <row r="15" spans="1:13" ht="13.5" thickBot="1" x14ac:dyDescent="0.25">
      <c r="A15" s="125" t="s">
        <v>38</v>
      </c>
      <c r="B15" s="126"/>
      <c r="C15" s="126"/>
      <c r="D15" s="126"/>
      <c r="E15" s="126"/>
      <c r="F15" s="126"/>
      <c r="G15" s="126"/>
      <c r="H15" s="126"/>
      <c r="I15" s="127"/>
      <c r="J15" s="126"/>
      <c r="K15" s="126"/>
      <c r="L15" s="127"/>
      <c r="M15" s="128"/>
    </row>
    <row r="16" spans="1:13" x14ac:dyDescent="0.2">
      <c r="A16" s="111"/>
      <c r="B16" s="115" t="s">
        <v>9</v>
      </c>
      <c r="C16" s="113" t="s">
        <v>9</v>
      </c>
      <c r="D16" s="166" t="s">
        <v>315</v>
      </c>
      <c r="E16" s="124"/>
      <c r="F16" s="114">
        <v>1</v>
      </c>
      <c r="G16" s="115" t="s">
        <v>9</v>
      </c>
      <c r="H16" s="120"/>
      <c r="I16" s="112" t="s">
        <v>9</v>
      </c>
      <c r="J16" s="116" t="s">
        <v>9</v>
      </c>
      <c r="K16" s="115" t="s">
        <v>9</v>
      </c>
      <c r="L16" s="113" t="s">
        <v>9</v>
      </c>
      <c r="M16" s="117"/>
    </row>
    <row r="17" spans="1:13" ht="13.5" thickBot="1" x14ac:dyDescent="0.25">
      <c r="A17" s="216"/>
      <c r="B17" s="112" t="s">
        <v>3</v>
      </c>
      <c r="C17" s="113" t="s">
        <v>6</v>
      </c>
      <c r="D17" s="217">
        <v>1</v>
      </c>
      <c r="E17" s="113" t="s">
        <v>6</v>
      </c>
      <c r="F17" s="113">
        <v>27</v>
      </c>
      <c r="G17" s="120" t="s">
        <v>4</v>
      </c>
      <c r="H17" s="208">
        <f>A17*D17/F17</f>
        <v>0</v>
      </c>
      <c r="I17" s="121" t="s">
        <v>6</v>
      </c>
      <c r="J17" s="122">
        <f>'Unit Prices'!D21</f>
        <v>10</v>
      </c>
      <c r="K17" s="112" t="s">
        <v>8</v>
      </c>
      <c r="L17" s="113" t="s">
        <v>4</v>
      </c>
      <c r="M17" s="123">
        <f>H17*J17</f>
        <v>0</v>
      </c>
    </row>
    <row r="18" spans="1:13" ht="13.5" thickBot="1" x14ac:dyDescent="0.25">
      <c r="A18" s="111"/>
      <c r="B18" s="115"/>
      <c r="C18" s="124"/>
      <c r="D18" s="124"/>
      <c r="E18" s="124"/>
      <c r="F18" s="124"/>
      <c r="G18" s="115"/>
      <c r="H18" s="120"/>
      <c r="I18" s="115"/>
      <c r="J18" s="115"/>
      <c r="K18" s="115"/>
      <c r="L18" s="113"/>
      <c r="M18" s="117"/>
    </row>
    <row r="19" spans="1:13" ht="13.5" thickBot="1" x14ac:dyDescent="0.25">
      <c r="A19" s="125" t="s">
        <v>22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7"/>
      <c r="M19" s="128"/>
    </row>
    <row r="20" spans="1:13" x14ac:dyDescent="0.2">
      <c r="A20" s="111"/>
      <c r="B20" s="115" t="s">
        <v>9</v>
      </c>
      <c r="C20" s="113" t="s">
        <v>9</v>
      </c>
      <c r="D20" s="166" t="s">
        <v>313</v>
      </c>
      <c r="E20" s="124"/>
      <c r="F20" s="129">
        <v>1</v>
      </c>
      <c r="G20" s="115" t="s">
        <v>9</v>
      </c>
      <c r="H20" s="115"/>
      <c r="I20" s="112" t="s">
        <v>9</v>
      </c>
      <c r="J20" s="116" t="s">
        <v>9</v>
      </c>
      <c r="K20" s="115" t="s">
        <v>9</v>
      </c>
      <c r="L20" s="113" t="s">
        <v>9</v>
      </c>
      <c r="M20" s="117"/>
    </row>
    <row r="21" spans="1:13" ht="13.5" thickBot="1" x14ac:dyDescent="0.25">
      <c r="A21" s="216"/>
      <c r="B21" s="112" t="s">
        <v>3</v>
      </c>
      <c r="C21" s="113" t="s">
        <v>6</v>
      </c>
      <c r="D21" s="217">
        <v>9</v>
      </c>
      <c r="E21" s="113" t="s">
        <v>6</v>
      </c>
      <c r="F21" s="121">
        <v>324</v>
      </c>
      <c r="G21" s="120" t="s">
        <v>4</v>
      </c>
      <c r="H21" s="208">
        <f>A21*D21/324</f>
        <v>0</v>
      </c>
      <c r="I21" s="121" t="s">
        <v>6</v>
      </c>
      <c r="J21" s="122">
        <f>'Unit Prices'!D19</f>
        <v>25</v>
      </c>
      <c r="K21" s="112" t="s">
        <v>8</v>
      </c>
      <c r="L21" s="113" t="s">
        <v>4</v>
      </c>
      <c r="M21" s="123">
        <f>H21*J21</f>
        <v>0</v>
      </c>
    </row>
    <row r="22" spans="1:13" ht="13.5" thickBot="1" x14ac:dyDescent="0.25">
      <c r="A22" s="130"/>
      <c r="B22" s="131"/>
      <c r="C22" s="132"/>
      <c r="D22" s="132"/>
      <c r="E22" s="132"/>
      <c r="F22" s="133"/>
      <c r="G22" s="131"/>
      <c r="H22" s="131"/>
      <c r="I22" s="131"/>
      <c r="J22" s="131"/>
      <c r="K22" s="131"/>
      <c r="L22" s="114"/>
      <c r="M22" s="134"/>
    </row>
    <row r="23" spans="1:13" ht="9" hidden="1" customHeight="1" x14ac:dyDescent="0.2">
      <c r="A23" s="135" t="s">
        <v>23</v>
      </c>
      <c r="B23" s="380"/>
      <c r="C23" s="380"/>
      <c r="D23" s="380"/>
      <c r="E23" s="380"/>
      <c r="F23" s="380"/>
      <c r="G23" s="380"/>
      <c r="H23" s="380"/>
      <c r="I23" s="380"/>
      <c r="J23" s="380"/>
      <c r="K23" s="380"/>
      <c r="L23" s="380"/>
      <c r="M23" s="381"/>
    </row>
    <row r="24" spans="1:13" ht="13.5" thickBot="1" x14ac:dyDescent="0.25">
      <c r="A24" s="125" t="s">
        <v>363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7"/>
      <c r="M24" s="128"/>
    </row>
    <row r="25" spans="1:13" x14ac:dyDescent="0.2">
      <c r="A25" s="111"/>
      <c r="B25" s="115" t="s">
        <v>9</v>
      </c>
      <c r="C25" s="113" t="s">
        <v>9</v>
      </c>
      <c r="D25" s="113" t="s">
        <v>314</v>
      </c>
      <c r="E25" s="124"/>
      <c r="F25" s="136"/>
      <c r="G25" s="137" t="s">
        <v>9</v>
      </c>
      <c r="H25" s="115"/>
      <c r="I25" s="112" t="s">
        <v>9</v>
      </c>
      <c r="J25" s="116" t="s">
        <v>9</v>
      </c>
      <c r="K25" s="115" t="s">
        <v>9</v>
      </c>
      <c r="L25" s="113" t="s">
        <v>9</v>
      </c>
      <c r="M25" s="117"/>
    </row>
    <row r="26" spans="1:13" ht="13.5" thickBot="1" x14ac:dyDescent="0.25">
      <c r="A26" s="216"/>
      <c r="B26" s="112" t="s">
        <v>3</v>
      </c>
      <c r="C26" s="113" t="s">
        <v>6</v>
      </c>
      <c r="D26" s="218">
        <v>2.5</v>
      </c>
      <c r="E26" s="113" t="s">
        <v>6</v>
      </c>
      <c r="F26" s="113">
        <v>6.0000000000000001E-3</v>
      </c>
      <c r="G26" s="120" t="s">
        <v>4</v>
      </c>
      <c r="H26" s="208">
        <f>A26*D26*F26</f>
        <v>0</v>
      </c>
      <c r="I26" s="121" t="s">
        <v>6</v>
      </c>
      <c r="J26" s="122">
        <f>'Unit Prices'!D18</f>
        <v>75</v>
      </c>
      <c r="K26" s="112" t="s">
        <v>11</v>
      </c>
      <c r="L26" s="113" t="s">
        <v>4</v>
      </c>
      <c r="M26" s="123">
        <f>H26*J26</f>
        <v>0</v>
      </c>
    </row>
    <row r="27" spans="1:13" ht="13.5" thickBot="1" x14ac:dyDescent="0.25">
      <c r="A27" s="111"/>
      <c r="B27" s="115"/>
      <c r="C27" s="124"/>
      <c r="D27" s="124"/>
      <c r="E27" s="124"/>
      <c r="F27" s="124"/>
      <c r="G27" s="115"/>
      <c r="H27" s="115"/>
      <c r="I27" s="115"/>
      <c r="J27" s="358" t="s">
        <v>357</v>
      </c>
      <c r="K27" s="115"/>
      <c r="L27" s="113"/>
      <c r="M27" s="117"/>
    </row>
    <row r="28" spans="1:13" ht="13.5" thickBot="1" x14ac:dyDescent="0.25">
      <c r="A28" s="125" t="s">
        <v>364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7"/>
      <c r="M28" s="128"/>
    </row>
    <row r="29" spans="1:13" x14ac:dyDescent="0.2">
      <c r="A29" s="111"/>
      <c r="B29" s="115" t="s">
        <v>9</v>
      </c>
      <c r="C29" s="113" t="s">
        <v>9</v>
      </c>
      <c r="D29" s="113" t="s">
        <v>314</v>
      </c>
      <c r="E29" s="124"/>
      <c r="F29" s="136"/>
      <c r="G29" s="137" t="s">
        <v>9</v>
      </c>
      <c r="H29" s="115"/>
      <c r="I29" s="112" t="s">
        <v>9</v>
      </c>
      <c r="J29" s="116" t="s">
        <v>9</v>
      </c>
      <c r="K29" s="115" t="s">
        <v>9</v>
      </c>
      <c r="L29" s="113" t="s">
        <v>9</v>
      </c>
      <c r="M29" s="117"/>
    </row>
    <row r="30" spans="1:13" ht="13.5" thickBot="1" x14ac:dyDescent="0.25">
      <c r="A30" s="216"/>
      <c r="B30" s="112" t="s">
        <v>3</v>
      </c>
      <c r="C30" s="113" t="s">
        <v>6</v>
      </c>
      <c r="D30" s="217">
        <v>1.5</v>
      </c>
      <c r="E30" s="113" t="s">
        <v>6</v>
      </c>
      <c r="F30" s="210">
        <v>6.0000000000000001E-3</v>
      </c>
      <c r="G30" s="120" t="s">
        <v>4</v>
      </c>
      <c r="H30" s="208">
        <f>A30*D30*F30</f>
        <v>0</v>
      </c>
      <c r="I30" s="121" t="s">
        <v>6</v>
      </c>
      <c r="J30" s="122">
        <f>'Unit Prices'!D17</f>
        <v>75</v>
      </c>
      <c r="K30" s="112" t="s">
        <v>11</v>
      </c>
      <c r="L30" s="113" t="s">
        <v>4</v>
      </c>
      <c r="M30" s="123">
        <f>H30*J30</f>
        <v>0</v>
      </c>
    </row>
    <row r="31" spans="1:13" ht="13.5" thickBot="1" x14ac:dyDescent="0.25">
      <c r="A31" s="111"/>
      <c r="B31" s="115"/>
      <c r="C31" s="124"/>
      <c r="D31" s="124"/>
      <c r="E31" s="124"/>
      <c r="F31" s="124"/>
      <c r="G31" s="115"/>
      <c r="H31" s="115"/>
      <c r="I31" s="115"/>
      <c r="J31" s="358" t="s">
        <v>357</v>
      </c>
      <c r="K31" s="115"/>
      <c r="L31" s="113"/>
      <c r="M31" s="117"/>
    </row>
    <row r="32" spans="1:13" ht="13.5" thickBot="1" x14ac:dyDescent="0.25">
      <c r="A32" s="125" t="s">
        <v>51</v>
      </c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7"/>
      <c r="M32" s="128"/>
    </row>
    <row r="33" spans="1:13" x14ac:dyDescent="0.2">
      <c r="A33" s="111"/>
      <c r="B33" s="115" t="s">
        <v>9</v>
      </c>
      <c r="C33" s="113" t="s">
        <v>9</v>
      </c>
      <c r="D33" s="114">
        <v>1</v>
      </c>
      <c r="E33" s="124"/>
      <c r="F33" s="113" t="s">
        <v>9</v>
      </c>
      <c r="G33" s="115" t="s">
        <v>9</v>
      </c>
      <c r="H33" s="115"/>
      <c r="I33" s="112" t="s">
        <v>9</v>
      </c>
      <c r="J33" s="116" t="s">
        <v>9</v>
      </c>
      <c r="K33" s="115" t="s">
        <v>9</v>
      </c>
      <c r="L33" s="113" t="s">
        <v>9</v>
      </c>
      <c r="M33" s="117"/>
    </row>
    <row r="34" spans="1:13" ht="13.5" thickBot="1" x14ac:dyDescent="0.25">
      <c r="A34" s="216"/>
      <c r="B34" s="112" t="s">
        <v>3</v>
      </c>
      <c r="C34" s="113" t="s">
        <v>6</v>
      </c>
      <c r="D34" s="113">
        <v>9</v>
      </c>
      <c r="E34" s="113" t="s">
        <v>9</v>
      </c>
      <c r="F34" s="113" t="s">
        <v>9</v>
      </c>
      <c r="G34" s="120" t="s">
        <v>4</v>
      </c>
      <c r="H34" s="208">
        <f>A34/9</f>
        <v>0</v>
      </c>
      <c r="I34" s="121" t="s">
        <v>6</v>
      </c>
      <c r="J34" s="122">
        <f>'Unit Prices'!D30</f>
        <v>1.5</v>
      </c>
      <c r="K34" s="112" t="s">
        <v>10</v>
      </c>
      <c r="L34" s="113" t="s">
        <v>4</v>
      </c>
      <c r="M34" s="123">
        <f>H34*J34</f>
        <v>0</v>
      </c>
    </row>
    <row r="35" spans="1:13" ht="13.5" thickBot="1" x14ac:dyDescent="0.25">
      <c r="A35" s="111"/>
      <c r="B35" s="115"/>
      <c r="C35" s="124"/>
      <c r="D35" s="124"/>
      <c r="E35" s="124"/>
      <c r="F35" s="124"/>
      <c r="G35" s="115"/>
      <c r="H35" s="115"/>
      <c r="I35" s="115"/>
      <c r="J35" s="115"/>
      <c r="K35" s="115"/>
      <c r="L35" s="113"/>
      <c r="M35" s="117"/>
    </row>
    <row r="36" spans="1:13" ht="13.5" thickBot="1" x14ac:dyDescent="0.25">
      <c r="A36" s="125" t="s">
        <v>67</v>
      </c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8"/>
    </row>
    <row r="37" spans="1:13" x14ac:dyDescent="0.2">
      <c r="A37" s="111"/>
      <c r="B37" s="115" t="s">
        <v>9</v>
      </c>
      <c r="C37" s="113" t="s">
        <v>9</v>
      </c>
      <c r="D37" s="114">
        <v>1</v>
      </c>
      <c r="E37" s="124"/>
      <c r="F37" s="113" t="s">
        <v>9</v>
      </c>
      <c r="G37" s="115" t="s">
        <v>9</v>
      </c>
      <c r="H37" s="115"/>
      <c r="I37" s="112" t="s">
        <v>9</v>
      </c>
      <c r="J37" s="138" t="s">
        <v>9</v>
      </c>
      <c r="K37" s="115" t="s">
        <v>9</v>
      </c>
      <c r="L37" s="112" t="s">
        <v>9</v>
      </c>
      <c r="M37" s="139"/>
    </row>
    <row r="38" spans="1:13" ht="13.5" thickBot="1" x14ac:dyDescent="0.25">
      <c r="A38" s="216"/>
      <c r="B38" s="112" t="s">
        <v>3</v>
      </c>
      <c r="C38" s="113" t="s">
        <v>6</v>
      </c>
      <c r="D38" s="113">
        <v>9</v>
      </c>
      <c r="E38" s="113" t="s">
        <v>9</v>
      </c>
      <c r="F38" s="113" t="s">
        <v>9</v>
      </c>
      <c r="G38" s="120" t="s">
        <v>4</v>
      </c>
      <c r="H38" s="208">
        <f>A38/9</f>
        <v>0</v>
      </c>
      <c r="I38" s="121" t="s">
        <v>6</v>
      </c>
      <c r="J38" s="140">
        <f>'Unit Prices'!D29</f>
        <v>5</v>
      </c>
      <c r="K38" s="112" t="s">
        <v>10</v>
      </c>
      <c r="L38" s="112" t="s">
        <v>4</v>
      </c>
      <c r="M38" s="123">
        <f>H38*J38</f>
        <v>0</v>
      </c>
    </row>
    <row r="39" spans="1:13" ht="13.5" thickBot="1" x14ac:dyDescent="0.25">
      <c r="A39" s="111"/>
      <c r="B39" s="115"/>
      <c r="C39" s="124"/>
      <c r="D39" s="124"/>
      <c r="E39" s="124"/>
      <c r="F39" s="124"/>
      <c r="G39" s="115"/>
      <c r="H39" s="115"/>
      <c r="I39" s="115"/>
      <c r="J39" s="120"/>
      <c r="K39" s="115"/>
      <c r="L39" s="112"/>
      <c r="M39" s="117"/>
    </row>
    <row r="40" spans="1:13" ht="13.5" thickBot="1" x14ac:dyDescent="0.25">
      <c r="A40" s="125" t="s">
        <v>365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7"/>
      <c r="M40" s="128"/>
    </row>
    <row r="41" spans="1:13" x14ac:dyDescent="0.2">
      <c r="A41" s="111"/>
      <c r="B41" s="115" t="s">
        <v>9</v>
      </c>
      <c r="C41" s="113" t="s">
        <v>9</v>
      </c>
      <c r="D41" s="113" t="s">
        <v>9</v>
      </c>
      <c r="E41" s="124"/>
      <c r="F41" s="113" t="s">
        <v>9</v>
      </c>
      <c r="G41" s="124" t="s">
        <v>9</v>
      </c>
      <c r="H41" s="124"/>
      <c r="I41" s="112" t="s">
        <v>9</v>
      </c>
      <c r="J41" s="138" t="s">
        <v>9</v>
      </c>
      <c r="K41" s="115" t="s">
        <v>9</v>
      </c>
      <c r="L41" s="112" t="s">
        <v>9</v>
      </c>
      <c r="M41" s="117"/>
    </row>
    <row r="42" spans="1:13" ht="13.5" thickBot="1" x14ac:dyDescent="0.25">
      <c r="A42" s="216"/>
      <c r="B42" s="112" t="s">
        <v>12</v>
      </c>
      <c r="C42" s="113" t="s">
        <v>9</v>
      </c>
      <c r="D42" s="141" t="s">
        <v>360</v>
      </c>
      <c r="E42" s="113"/>
      <c r="F42" s="113"/>
      <c r="G42" s="124" t="s">
        <v>9</v>
      </c>
      <c r="H42" s="124"/>
      <c r="I42" s="112" t="s">
        <v>6</v>
      </c>
      <c r="J42" s="140">
        <f>'Unit Prices'!D34</f>
        <v>32</v>
      </c>
      <c r="K42" s="112" t="s">
        <v>12</v>
      </c>
      <c r="L42" s="112" t="s">
        <v>4</v>
      </c>
      <c r="M42" s="123">
        <f>A42*J42</f>
        <v>0</v>
      </c>
    </row>
    <row r="43" spans="1:13" ht="13.5" thickBot="1" x14ac:dyDescent="0.25">
      <c r="A43" s="354"/>
      <c r="B43" s="112" t="s">
        <v>13</v>
      </c>
      <c r="C43" s="113"/>
      <c r="D43" s="359" t="s">
        <v>361</v>
      </c>
      <c r="E43" s="113"/>
      <c r="F43" s="113"/>
      <c r="G43" s="124"/>
      <c r="H43" s="124"/>
      <c r="I43" s="112" t="s">
        <v>6</v>
      </c>
      <c r="J43" s="140">
        <f>'Unit Prices'!D35</f>
        <v>3000</v>
      </c>
      <c r="K43" s="112" t="s">
        <v>13</v>
      </c>
      <c r="L43" s="112" t="s">
        <v>56</v>
      </c>
      <c r="M43" s="355">
        <f>A43*J43</f>
        <v>0</v>
      </c>
    </row>
    <row r="44" spans="1:13" ht="13.5" thickBot="1" x14ac:dyDescent="0.25">
      <c r="A44" s="111"/>
      <c r="B44" s="115"/>
      <c r="C44" s="124"/>
      <c r="D44" s="124"/>
      <c r="E44" s="124"/>
      <c r="F44" s="124"/>
      <c r="G44" s="124"/>
      <c r="H44" s="124"/>
      <c r="I44" s="115"/>
      <c r="J44" s="360" t="s">
        <v>357</v>
      </c>
      <c r="K44" s="115"/>
      <c r="L44" s="112"/>
      <c r="M44" s="117"/>
    </row>
    <row r="45" spans="1:13" ht="13.5" thickBot="1" x14ac:dyDescent="0.25">
      <c r="A45" s="125" t="s">
        <v>24</v>
      </c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7"/>
      <c r="M45" s="128"/>
    </row>
    <row r="46" spans="1:13" x14ac:dyDescent="0.2">
      <c r="A46" s="111"/>
      <c r="B46" s="115" t="s">
        <v>9</v>
      </c>
      <c r="C46" s="113" t="s">
        <v>9</v>
      </c>
      <c r="D46" s="113" t="s">
        <v>9</v>
      </c>
      <c r="E46" s="124"/>
      <c r="F46" s="113" t="s">
        <v>9</v>
      </c>
      <c r="G46" s="124" t="s">
        <v>9</v>
      </c>
      <c r="H46" s="124"/>
      <c r="I46" s="112" t="s">
        <v>9</v>
      </c>
      <c r="J46" s="138" t="s">
        <v>9</v>
      </c>
      <c r="K46" s="115" t="s">
        <v>9</v>
      </c>
      <c r="L46" s="112" t="s">
        <v>9</v>
      </c>
      <c r="M46" s="117"/>
    </row>
    <row r="47" spans="1:13" ht="13.5" thickBot="1" x14ac:dyDescent="0.25">
      <c r="A47" s="216"/>
      <c r="B47" s="112" t="s">
        <v>13</v>
      </c>
      <c r="C47" s="113"/>
      <c r="D47" s="113" t="s">
        <v>9</v>
      </c>
      <c r="E47" s="113" t="s">
        <v>9</v>
      </c>
      <c r="F47" s="113" t="s">
        <v>9</v>
      </c>
      <c r="G47" s="124" t="s">
        <v>9</v>
      </c>
      <c r="H47" s="124"/>
      <c r="I47" s="112" t="s">
        <v>6</v>
      </c>
      <c r="J47" s="140">
        <f>'Unit Prices'!D24</f>
        <v>150</v>
      </c>
      <c r="K47" s="112" t="s">
        <v>13</v>
      </c>
      <c r="L47" s="112" t="s">
        <v>4</v>
      </c>
      <c r="M47" s="123">
        <f>A47*J47</f>
        <v>0</v>
      </c>
    </row>
    <row r="48" spans="1:13" ht="13.5" thickBot="1" x14ac:dyDescent="0.25">
      <c r="A48" s="111"/>
      <c r="B48" s="115"/>
      <c r="C48" s="124"/>
      <c r="D48" s="124"/>
      <c r="E48" s="124"/>
      <c r="F48" s="124"/>
      <c r="G48" s="124"/>
      <c r="H48" s="124"/>
      <c r="I48" s="115"/>
      <c r="J48" s="120"/>
      <c r="K48" s="115"/>
      <c r="L48" s="112"/>
      <c r="M48" s="117"/>
    </row>
    <row r="49" spans="1:13" ht="13.5" thickBot="1" x14ac:dyDescent="0.25">
      <c r="A49" s="125" t="s">
        <v>25</v>
      </c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7"/>
      <c r="M49" s="128"/>
    </row>
    <row r="50" spans="1:13" x14ac:dyDescent="0.2">
      <c r="A50" s="111"/>
      <c r="B50" s="115"/>
      <c r="C50" s="124"/>
      <c r="D50" s="124"/>
      <c r="E50" s="124"/>
      <c r="F50" s="124"/>
      <c r="G50" s="124"/>
      <c r="H50" s="124"/>
      <c r="I50" s="115"/>
      <c r="J50" s="115"/>
      <c r="K50" s="115"/>
      <c r="L50" s="112"/>
      <c r="M50" s="117"/>
    </row>
    <row r="51" spans="1:13" ht="13.5" thickBot="1" x14ac:dyDescent="0.25">
      <c r="A51" s="216"/>
      <c r="B51" s="112" t="s">
        <v>13</v>
      </c>
      <c r="C51" s="113"/>
      <c r="D51" s="124"/>
      <c r="E51" s="124"/>
      <c r="F51" s="124"/>
      <c r="G51" s="124"/>
      <c r="H51" s="124"/>
      <c r="I51" s="112" t="s">
        <v>6</v>
      </c>
      <c r="J51" s="122">
        <f>'Unit Prices'!D25</f>
        <v>250</v>
      </c>
      <c r="K51" s="112" t="s">
        <v>13</v>
      </c>
      <c r="L51" s="112" t="s">
        <v>4</v>
      </c>
      <c r="M51" s="123">
        <f>A51*J51</f>
        <v>0</v>
      </c>
    </row>
    <row r="52" spans="1:13" ht="13.5" thickBot="1" x14ac:dyDescent="0.25">
      <c r="A52" s="111"/>
      <c r="B52" s="115"/>
      <c r="C52" s="124"/>
      <c r="D52" s="124"/>
      <c r="E52" s="124"/>
      <c r="F52" s="124"/>
      <c r="G52" s="124"/>
      <c r="H52" s="124"/>
      <c r="I52" s="115"/>
      <c r="J52" s="115"/>
      <c r="K52" s="115"/>
      <c r="L52" s="112"/>
      <c r="M52" s="117"/>
    </row>
    <row r="53" spans="1:13" ht="13.5" thickBot="1" x14ac:dyDescent="0.25">
      <c r="A53" s="125" t="s">
        <v>39</v>
      </c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7"/>
      <c r="M53" s="128"/>
    </row>
    <row r="54" spans="1:13" x14ac:dyDescent="0.2">
      <c r="A54" s="111"/>
      <c r="B54" s="112" t="s">
        <v>9</v>
      </c>
      <c r="C54" s="113" t="s">
        <v>9</v>
      </c>
      <c r="D54" s="113" t="s">
        <v>9</v>
      </c>
      <c r="E54" s="124"/>
      <c r="F54" s="113" t="s">
        <v>9</v>
      </c>
      <c r="G54" s="124" t="s">
        <v>9</v>
      </c>
      <c r="H54" s="124"/>
      <c r="I54" s="112" t="s">
        <v>9</v>
      </c>
      <c r="J54" s="116" t="s">
        <v>9</v>
      </c>
      <c r="K54" s="115" t="s">
        <v>9</v>
      </c>
      <c r="L54" s="112" t="s">
        <v>9</v>
      </c>
      <c r="M54" s="117"/>
    </row>
    <row r="55" spans="1:13" ht="13.5" thickBot="1" x14ac:dyDescent="0.25">
      <c r="A55" s="219"/>
      <c r="B55" s="112" t="s">
        <v>12</v>
      </c>
      <c r="C55" s="141"/>
      <c r="D55" s="113" t="s">
        <v>9</v>
      </c>
      <c r="E55" s="113" t="s">
        <v>9</v>
      </c>
      <c r="F55" s="113" t="s">
        <v>9</v>
      </c>
      <c r="G55" s="124" t="s">
        <v>9</v>
      </c>
      <c r="H55" s="124"/>
      <c r="I55" s="112" t="s">
        <v>6</v>
      </c>
      <c r="J55" s="122">
        <f>'Unit Prices'!D27</f>
        <v>25</v>
      </c>
      <c r="K55" s="112" t="s">
        <v>12</v>
      </c>
      <c r="L55" s="112" t="s">
        <v>4</v>
      </c>
      <c r="M55" s="123">
        <f>A55*J55</f>
        <v>0</v>
      </c>
    </row>
    <row r="56" spans="1:13" ht="13.5" thickBot="1" x14ac:dyDescent="0.25">
      <c r="A56" s="111"/>
      <c r="B56" s="112"/>
      <c r="C56" s="124"/>
      <c r="D56" s="124"/>
      <c r="E56" s="124"/>
      <c r="F56" s="124"/>
      <c r="G56" s="124"/>
      <c r="H56" s="124"/>
      <c r="I56" s="115"/>
      <c r="J56" s="358" t="s">
        <v>357</v>
      </c>
      <c r="K56" s="115"/>
      <c r="L56" s="112"/>
      <c r="M56" s="117"/>
    </row>
    <row r="57" spans="1:13" ht="13.5" thickBot="1" x14ac:dyDescent="0.25">
      <c r="A57" s="125" t="s">
        <v>26</v>
      </c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7"/>
      <c r="M57" s="128"/>
    </row>
    <row r="58" spans="1:13" x14ac:dyDescent="0.2">
      <c r="A58" s="111"/>
      <c r="B58" s="112" t="s">
        <v>9</v>
      </c>
      <c r="C58" s="113" t="s">
        <v>9</v>
      </c>
      <c r="D58" s="113" t="s">
        <v>9</v>
      </c>
      <c r="E58" s="124"/>
      <c r="F58" s="113" t="s">
        <v>9</v>
      </c>
      <c r="G58" s="124" t="s">
        <v>9</v>
      </c>
      <c r="H58" s="124"/>
      <c r="I58" s="112" t="s">
        <v>9</v>
      </c>
      <c r="J58" s="116" t="s">
        <v>9</v>
      </c>
      <c r="K58" s="115" t="s">
        <v>9</v>
      </c>
      <c r="L58" s="112" t="s">
        <v>9</v>
      </c>
      <c r="M58" s="117"/>
    </row>
    <row r="59" spans="1:13" ht="13.5" thickBot="1" x14ac:dyDescent="0.25">
      <c r="A59" s="216"/>
      <c r="B59" s="112" t="s">
        <v>12</v>
      </c>
      <c r="C59" s="141"/>
      <c r="D59" s="113" t="s">
        <v>9</v>
      </c>
      <c r="E59" s="113" t="s">
        <v>9</v>
      </c>
      <c r="F59" s="113" t="s">
        <v>9</v>
      </c>
      <c r="G59" s="124" t="s">
        <v>9</v>
      </c>
      <c r="H59" s="124"/>
      <c r="I59" s="112" t="s">
        <v>6</v>
      </c>
      <c r="J59" s="122">
        <f>'Unit Prices'!D20</f>
        <v>22</v>
      </c>
      <c r="K59" s="112" t="s">
        <v>12</v>
      </c>
      <c r="L59" s="112" t="s">
        <v>4</v>
      </c>
      <c r="M59" s="123">
        <f>A59*J59</f>
        <v>0</v>
      </c>
    </row>
    <row r="60" spans="1:13" ht="13.5" thickBot="1" x14ac:dyDescent="0.25">
      <c r="A60" s="111"/>
      <c r="B60" s="112"/>
      <c r="C60" s="124"/>
      <c r="D60" s="124"/>
      <c r="E60" s="124"/>
      <c r="F60" s="124"/>
      <c r="G60" s="124"/>
      <c r="H60" s="124"/>
      <c r="I60" s="115"/>
      <c r="J60" s="115"/>
      <c r="K60" s="115"/>
      <c r="L60" s="112"/>
      <c r="M60" s="117"/>
    </row>
    <row r="61" spans="1:13" ht="13.5" thickBot="1" x14ac:dyDescent="0.25">
      <c r="A61" s="125" t="s">
        <v>40</v>
      </c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7"/>
      <c r="M61" s="128"/>
    </row>
    <row r="62" spans="1:13" x14ac:dyDescent="0.2">
      <c r="A62" s="111"/>
      <c r="B62" s="112" t="s">
        <v>9</v>
      </c>
      <c r="C62" s="113" t="s">
        <v>9</v>
      </c>
      <c r="D62" s="113" t="s">
        <v>9</v>
      </c>
      <c r="E62" s="124"/>
      <c r="F62" s="113" t="s">
        <v>9</v>
      </c>
      <c r="G62" s="124" t="s">
        <v>9</v>
      </c>
      <c r="H62" s="124"/>
      <c r="I62" s="112" t="s">
        <v>9</v>
      </c>
      <c r="J62" s="116" t="s">
        <v>9</v>
      </c>
      <c r="K62" s="115" t="s">
        <v>9</v>
      </c>
      <c r="L62" s="112" t="s">
        <v>9</v>
      </c>
      <c r="M62" s="117"/>
    </row>
    <row r="63" spans="1:13" ht="13.5" thickBot="1" x14ac:dyDescent="0.25">
      <c r="A63" s="216"/>
      <c r="B63" s="112" t="s">
        <v>13</v>
      </c>
      <c r="C63" s="141"/>
      <c r="D63" s="113" t="s">
        <v>9</v>
      </c>
      <c r="E63" s="113" t="s">
        <v>9</v>
      </c>
      <c r="F63" s="113" t="s">
        <v>9</v>
      </c>
      <c r="G63" s="124" t="s">
        <v>9</v>
      </c>
      <c r="H63" s="124"/>
      <c r="I63" s="112" t="s">
        <v>6</v>
      </c>
      <c r="J63" s="142">
        <v>10000</v>
      </c>
      <c r="K63" s="112" t="s">
        <v>13</v>
      </c>
      <c r="L63" s="112" t="s">
        <v>4</v>
      </c>
      <c r="M63" s="123">
        <f>A63*J63</f>
        <v>0</v>
      </c>
    </row>
    <row r="64" spans="1:13" ht="13.5" thickBot="1" x14ac:dyDescent="0.25">
      <c r="A64" s="148"/>
      <c r="B64" s="180"/>
      <c r="C64" s="179"/>
      <c r="D64" s="179"/>
      <c r="E64" s="179"/>
      <c r="F64" s="179"/>
      <c r="G64" s="179"/>
      <c r="H64" s="179"/>
      <c r="I64" s="147"/>
      <c r="J64" s="357" t="s">
        <v>357</v>
      </c>
      <c r="K64" s="147"/>
      <c r="L64" s="180"/>
      <c r="M64" s="323"/>
    </row>
    <row r="65" spans="1:13" ht="13.5" thickBot="1" x14ac:dyDescent="0.25">
      <c r="A65" s="143" t="s">
        <v>30</v>
      </c>
      <c r="B65" s="144"/>
      <c r="C65" s="145"/>
      <c r="D65" s="146" t="s">
        <v>29</v>
      </c>
      <c r="E65" s="146"/>
      <c r="F65" s="146"/>
      <c r="G65" s="126"/>
      <c r="H65" s="126"/>
      <c r="I65" s="126"/>
      <c r="J65" s="126"/>
      <c r="K65" s="126"/>
      <c r="L65" s="127"/>
      <c r="M65" s="128"/>
    </row>
    <row r="66" spans="1:13" x14ac:dyDescent="0.2">
      <c r="A66" s="111"/>
      <c r="B66" s="112"/>
      <c r="C66" s="332"/>
      <c r="D66" s="124"/>
      <c r="E66" s="124"/>
      <c r="F66" s="124"/>
      <c r="G66" s="124"/>
      <c r="H66" s="124"/>
      <c r="I66" s="115"/>
      <c r="J66" s="115"/>
      <c r="K66" s="115"/>
      <c r="L66" s="112"/>
      <c r="M66" s="139"/>
    </row>
    <row r="67" spans="1:13" ht="13.5" thickBot="1" x14ac:dyDescent="0.25">
      <c r="A67" s="216"/>
      <c r="B67" s="112" t="s">
        <v>12</v>
      </c>
      <c r="C67" s="333" t="s">
        <v>9</v>
      </c>
      <c r="D67" s="383"/>
      <c r="E67" s="384"/>
      <c r="F67" s="384"/>
      <c r="G67" s="384"/>
      <c r="H67" s="385"/>
      <c r="I67" s="112" t="s">
        <v>6</v>
      </c>
      <c r="J67" s="329"/>
      <c r="K67" s="112" t="s">
        <v>12</v>
      </c>
      <c r="L67" s="112" t="s">
        <v>4</v>
      </c>
      <c r="M67" s="123">
        <f>A67*J67</f>
        <v>0</v>
      </c>
    </row>
    <row r="68" spans="1:13" x14ac:dyDescent="0.2">
      <c r="A68" s="111"/>
      <c r="B68" s="112"/>
      <c r="C68" s="332"/>
      <c r="D68" s="113"/>
      <c r="E68" s="113"/>
      <c r="F68" s="113"/>
      <c r="G68" s="124"/>
      <c r="H68" s="124"/>
      <c r="I68" s="112"/>
      <c r="J68" s="330"/>
      <c r="K68" s="115"/>
      <c r="L68" s="112"/>
      <c r="M68" s="117"/>
    </row>
    <row r="69" spans="1:13" ht="13.5" thickBot="1" x14ac:dyDescent="0.25">
      <c r="A69" s="216"/>
      <c r="B69" s="112" t="s">
        <v>12</v>
      </c>
      <c r="C69" s="333" t="s">
        <v>9</v>
      </c>
      <c r="D69" s="383"/>
      <c r="E69" s="384"/>
      <c r="F69" s="384"/>
      <c r="G69" s="384"/>
      <c r="H69" s="385"/>
      <c r="I69" s="112" t="s">
        <v>6</v>
      </c>
      <c r="J69" s="329"/>
      <c r="K69" s="112" t="s">
        <v>12</v>
      </c>
      <c r="L69" s="112" t="s">
        <v>4</v>
      </c>
      <c r="M69" s="123">
        <f>A69*J69</f>
        <v>0</v>
      </c>
    </row>
    <row r="70" spans="1:13" x14ac:dyDescent="0.2">
      <c r="A70" s="111"/>
      <c r="B70" s="112"/>
      <c r="C70" s="332"/>
      <c r="D70" s="113"/>
      <c r="E70" s="113"/>
      <c r="F70" s="113"/>
      <c r="G70" s="124"/>
      <c r="H70" s="124"/>
      <c r="I70" s="112"/>
      <c r="J70" s="330"/>
      <c r="K70" s="115"/>
      <c r="L70" s="112"/>
      <c r="M70" s="117"/>
    </row>
    <row r="71" spans="1:13" ht="13.5" thickBot="1" x14ac:dyDescent="0.25">
      <c r="A71" s="216"/>
      <c r="B71" s="112" t="s">
        <v>12</v>
      </c>
      <c r="C71" s="333" t="s">
        <v>9</v>
      </c>
      <c r="D71" s="383"/>
      <c r="E71" s="384"/>
      <c r="F71" s="384"/>
      <c r="G71" s="384"/>
      <c r="H71" s="385"/>
      <c r="I71" s="112" t="s">
        <v>6</v>
      </c>
      <c r="J71" s="329"/>
      <c r="K71" s="112" t="s">
        <v>12</v>
      </c>
      <c r="L71" s="112" t="s">
        <v>4</v>
      </c>
      <c r="M71" s="123">
        <f>A71*J71</f>
        <v>0</v>
      </c>
    </row>
    <row r="72" spans="1:13" x14ac:dyDescent="0.2">
      <c r="A72" s="111"/>
      <c r="B72" s="112"/>
      <c r="C72" s="332"/>
      <c r="D72" s="113"/>
      <c r="E72" s="113"/>
      <c r="F72" s="113"/>
      <c r="G72" s="124"/>
      <c r="H72" s="124"/>
      <c r="I72" s="112"/>
      <c r="J72" s="330"/>
      <c r="K72" s="115"/>
      <c r="L72" s="112"/>
      <c r="M72" s="117"/>
    </row>
    <row r="73" spans="1:13" ht="13.5" thickBot="1" x14ac:dyDescent="0.25">
      <c r="A73" s="216"/>
      <c r="B73" s="112" t="s">
        <v>12</v>
      </c>
      <c r="C73" s="333" t="s">
        <v>9</v>
      </c>
      <c r="D73" s="383"/>
      <c r="E73" s="384"/>
      <c r="F73" s="384"/>
      <c r="G73" s="384"/>
      <c r="H73" s="385"/>
      <c r="I73" s="112" t="s">
        <v>6</v>
      </c>
      <c r="J73" s="329"/>
      <c r="K73" s="112" t="s">
        <v>12</v>
      </c>
      <c r="L73" s="112" t="s">
        <v>4</v>
      </c>
      <c r="M73" s="123">
        <f>A73*J73</f>
        <v>0</v>
      </c>
    </row>
    <row r="74" spans="1:13" x14ac:dyDescent="0.2">
      <c r="A74" s="111"/>
      <c r="B74" s="112"/>
      <c r="C74" s="332"/>
      <c r="D74" s="113"/>
      <c r="E74" s="113"/>
      <c r="F74" s="113"/>
      <c r="G74" s="124"/>
      <c r="H74" s="124"/>
      <c r="I74" s="112"/>
      <c r="J74" s="330"/>
      <c r="K74" s="115"/>
      <c r="L74" s="112"/>
      <c r="M74" s="117"/>
    </row>
    <row r="75" spans="1:13" ht="13.5" thickBot="1" x14ac:dyDescent="0.25">
      <c r="A75" s="220"/>
      <c r="B75" s="112" t="s">
        <v>12</v>
      </c>
      <c r="C75" s="334"/>
      <c r="D75" s="383" t="s">
        <v>9</v>
      </c>
      <c r="E75" s="384"/>
      <c r="F75" s="384"/>
      <c r="G75" s="384"/>
      <c r="H75" s="385"/>
      <c r="I75" s="112" t="s">
        <v>6</v>
      </c>
      <c r="J75" s="329"/>
      <c r="K75" s="112" t="s">
        <v>13</v>
      </c>
      <c r="L75" s="112" t="s">
        <v>4</v>
      </c>
      <c r="M75" s="123">
        <f>A75*J75</f>
        <v>0</v>
      </c>
    </row>
    <row r="76" spans="1:13" x14ac:dyDescent="0.2">
      <c r="A76" s="111"/>
      <c r="B76" s="112"/>
      <c r="C76" s="335"/>
      <c r="D76" s="113"/>
      <c r="E76" s="113"/>
      <c r="F76" s="113"/>
      <c r="G76" s="124"/>
      <c r="H76" s="124"/>
      <c r="I76" s="112"/>
      <c r="J76" s="330"/>
      <c r="K76" s="115"/>
      <c r="L76" s="112"/>
      <c r="M76" s="117"/>
    </row>
    <row r="77" spans="1:13" ht="13.5" thickBot="1" x14ac:dyDescent="0.25">
      <c r="A77" s="220"/>
      <c r="B77" s="327" t="s">
        <v>12</v>
      </c>
      <c r="C77" s="334"/>
      <c r="D77" s="383" t="s">
        <v>9</v>
      </c>
      <c r="E77" s="384"/>
      <c r="F77" s="384"/>
      <c r="G77" s="384"/>
      <c r="H77" s="385"/>
      <c r="I77" s="327" t="s">
        <v>6</v>
      </c>
      <c r="J77" s="329"/>
      <c r="K77" s="327" t="s">
        <v>13</v>
      </c>
      <c r="L77" s="327" t="s">
        <v>4</v>
      </c>
      <c r="M77" s="123">
        <f>A77*J77</f>
        <v>0</v>
      </c>
    </row>
    <row r="78" spans="1:13" x14ac:dyDescent="0.2">
      <c r="A78" s="222"/>
      <c r="B78" s="327"/>
      <c r="C78" s="334"/>
      <c r="D78" s="333"/>
      <c r="E78" s="333"/>
      <c r="F78" s="333"/>
      <c r="G78" s="332"/>
      <c r="H78" s="332"/>
      <c r="I78" s="327"/>
      <c r="J78" s="331"/>
      <c r="K78" s="327"/>
      <c r="L78" s="327"/>
      <c r="M78" s="139"/>
    </row>
    <row r="79" spans="1:13" ht="13.5" thickBot="1" x14ac:dyDescent="0.25">
      <c r="A79" s="220"/>
      <c r="B79" s="327" t="s">
        <v>12</v>
      </c>
      <c r="C79" s="334"/>
      <c r="D79" s="383" t="s">
        <v>9</v>
      </c>
      <c r="E79" s="384"/>
      <c r="F79" s="384"/>
      <c r="G79" s="384"/>
      <c r="H79" s="385"/>
      <c r="I79" s="327" t="s">
        <v>6</v>
      </c>
      <c r="J79" s="329"/>
      <c r="K79" s="327" t="s">
        <v>13</v>
      </c>
      <c r="L79" s="327" t="s">
        <v>4</v>
      </c>
      <c r="M79" s="123">
        <f>A79*J79</f>
        <v>0</v>
      </c>
    </row>
    <row r="80" spans="1:13" x14ac:dyDescent="0.2">
      <c r="A80" s="222"/>
      <c r="B80" s="327"/>
      <c r="C80" s="334"/>
      <c r="D80" s="333"/>
      <c r="E80" s="333"/>
      <c r="F80" s="333"/>
      <c r="G80" s="332"/>
      <c r="H80" s="332"/>
      <c r="I80" s="327"/>
      <c r="J80" s="331"/>
      <c r="K80" s="327"/>
      <c r="L80" s="327"/>
      <c r="M80" s="139"/>
    </row>
    <row r="81" spans="1:13" ht="13.5" thickBot="1" x14ac:dyDescent="0.25">
      <c r="A81" s="220"/>
      <c r="B81" s="327" t="s">
        <v>12</v>
      </c>
      <c r="C81" s="334"/>
      <c r="D81" s="383" t="s">
        <v>9</v>
      </c>
      <c r="E81" s="384"/>
      <c r="F81" s="384"/>
      <c r="G81" s="384"/>
      <c r="H81" s="385"/>
      <c r="I81" s="327" t="s">
        <v>6</v>
      </c>
      <c r="J81" s="329"/>
      <c r="K81" s="327" t="s">
        <v>13</v>
      </c>
      <c r="L81" s="327" t="s">
        <v>4</v>
      </c>
      <c r="M81" s="123">
        <f>A81*J81</f>
        <v>0</v>
      </c>
    </row>
    <row r="82" spans="1:13" x14ac:dyDescent="0.2">
      <c r="A82" s="222"/>
      <c r="B82" s="327"/>
      <c r="C82" s="334"/>
      <c r="D82" s="333"/>
      <c r="E82" s="333"/>
      <c r="F82" s="333"/>
      <c r="G82" s="332"/>
      <c r="H82" s="332"/>
      <c r="I82" s="327"/>
      <c r="J82" s="331"/>
      <c r="K82" s="327"/>
      <c r="L82" s="327"/>
      <c r="M82" s="139"/>
    </row>
    <row r="83" spans="1:13" ht="13.5" thickBot="1" x14ac:dyDescent="0.25">
      <c r="A83" s="220"/>
      <c r="B83" s="327" t="s">
        <v>12</v>
      </c>
      <c r="C83" s="334"/>
      <c r="D83" s="383"/>
      <c r="E83" s="384"/>
      <c r="F83" s="384"/>
      <c r="G83" s="384"/>
      <c r="H83" s="385"/>
      <c r="I83" s="327" t="s">
        <v>6</v>
      </c>
      <c r="J83" s="329"/>
      <c r="K83" s="327" t="s">
        <v>13</v>
      </c>
      <c r="L83" s="327" t="s">
        <v>4</v>
      </c>
      <c r="M83" s="123">
        <f>A83*J83</f>
        <v>0</v>
      </c>
    </row>
    <row r="84" spans="1:13" ht="13.5" thickBot="1" x14ac:dyDescent="0.25">
      <c r="A84" s="222"/>
      <c r="B84" s="226"/>
      <c r="C84" s="328"/>
      <c r="D84" s="332"/>
      <c r="E84" s="332"/>
      <c r="F84" s="332"/>
      <c r="G84" s="332"/>
      <c r="H84" s="332"/>
      <c r="I84" s="327"/>
      <c r="J84" s="226"/>
      <c r="K84" s="226"/>
      <c r="L84" s="327"/>
      <c r="M84" s="117"/>
    </row>
    <row r="85" spans="1:13" ht="13.5" thickBot="1" x14ac:dyDescent="0.25">
      <c r="A85" s="143" t="s">
        <v>31</v>
      </c>
      <c r="B85" s="149"/>
      <c r="C85" s="150"/>
      <c r="D85" s="146" t="s">
        <v>29</v>
      </c>
      <c r="E85" s="146"/>
      <c r="F85" s="146"/>
      <c r="G85" s="126"/>
      <c r="H85" s="126"/>
      <c r="I85" s="127"/>
      <c r="J85" s="126"/>
      <c r="K85" s="126"/>
      <c r="L85" s="127"/>
      <c r="M85" s="128"/>
    </row>
    <row r="86" spans="1:13" x14ac:dyDescent="0.2">
      <c r="A86" s="111"/>
      <c r="B86" s="120"/>
      <c r="C86" s="120"/>
      <c r="D86" s="124"/>
      <c r="E86" s="124"/>
      <c r="F86" s="124"/>
      <c r="G86" s="124"/>
      <c r="H86" s="168"/>
      <c r="I86" s="112"/>
      <c r="J86" s="115"/>
      <c r="K86" s="115"/>
      <c r="L86" s="112"/>
      <c r="M86" s="117"/>
    </row>
    <row r="87" spans="1:13" ht="13.5" thickBot="1" x14ac:dyDescent="0.25">
      <c r="A87" s="221"/>
      <c r="B87" s="151" t="s">
        <v>13</v>
      </c>
      <c r="C87" s="375" t="s">
        <v>32</v>
      </c>
      <c r="D87" s="376"/>
      <c r="E87" s="376"/>
      <c r="F87" s="376"/>
      <c r="G87" s="376"/>
      <c r="H87" s="154" t="s">
        <v>9</v>
      </c>
      <c r="I87" s="112" t="s">
        <v>6</v>
      </c>
      <c r="J87" s="224"/>
      <c r="K87" s="112" t="s">
        <v>13</v>
      </c>
      <c r="L87" s="112" t="s">
        <v>4</v>
      </c>
      <c r="M87" s="123">
        <f>A87*J87</f>
        <v>0</v>
      </c>
    </row>
    <row r="88" spans="1:13" x14ac:dyDescent="0.2">
      <c r="A88" s="222"/>
      <c r="B88" s="151"/>
      <c r="C88" s="120"/>
      <c r="D88" s="124"/>
      <c r="E88" s="113" t="s">
        <v>9</v>
      </c>
      <c r="F88" s="124"/>
      <c r="G88" s="124"/>
      <c r="H88" s="154"/>
      <c r="I88" s="112"/>
      <c r="J88" s="225"/>
      <c r="K88" s="112"/>
      <c r="L88" s="112"/>
      <c r="M88" s="117"/>
    </row>
    <row r="89" spans="1:13" ht="13.5" thickBot="1" x14ac:dyDescent="0.25">
      <c r="A89" s="216"/>
      <c r="B89" s="151" t="s">
        <v>13</v>
      </c>
      <c r="C89" s="375" t="s">
        <v>32</v>
      </c>
      <c r="D89" s="376"/>
      <c r="E89" s="376"/>
      <c r="F89" s="376"/>
      <c r="G89" s="376"/>
      <c r="H89" s="154" t="s">
        <v>9</v>
      </c>
      <c r="I89" s="112" t="s">
        <v>6</v>
      </c>
      <c r="J89" s="224"/>
      <c r="K89" s="112" t="s">
        <v>13</v>
      </c>
      <c r="L89" s="112" t="s">
        <v>4</v>
      </c>
      <c r="M89" s="123">
        <f>A89*J89</f>
        <v>0</v>
      </c>
    </row>
    <row r="90" spans="1:13" x14ac:dyDescent="0.2">
      <c r="A90" s="222"/>
      <c r="B90" s="151"/>
      <c r="C90" s="120"/>
      <c r="D90" s="124"/>
      <c r="E90" s="113"/>
      <c r="F90" s="124"/>
      <c r="G90" s="124"/>
      <c r="H90" s="154"/>
      <c r="I90" s="112"/>
      <c r="J90" s="225"/>
      <c r="K90" s="112"/>
      <c r="L90" s="112"/>
      <c r="M90" s="117"/>
    </row>
    <row r="91" spans="1:13" ht="13.5" thickBot="1" x14ac:dyDescent="0.25">
      <c r="A91" s="216"/>
      <c r="B91" s="151" t="s">
        <v>13</v>
      </c>
      <c r="C91" s="375" t="s">
        <v>33</v>
      </c>
      <c r="D91" s="376"/>
      <c r="E91" s="376"/>
      <c r="F91" s="376"/>
      <c r="G91" s="376"/>
      <c r="H91" s="154" t="s">
        <v>9</v>
      </c>
      <c r="I91" s="112" t="s">
        <v>6</v>
      </c>
      <c r="J91" s="224"/>
      <c r="K91" s="112" t="s">
        <v>13</v>
      </c>
      <c r="L91" s="112" t="s">
        <v>4</v>
      </c>
      <c r="M91" s="123">
        <f>A91*J91</f>
        <v>0</v>
      </c>
    </row>
    <row r="92" spans="1:13" x14ac:dyDescent="0.2">
      <c r="A92" s="222"/>
      <c r="B92" s="151"/>
      <c r="C92" s="120"/>
      <c r="D92" s="124"/>
      <c r="E92" s="113"/>
      <c r="F92" s="124"/>
      <c r="G92" s="124"/>
      <c r="H92" s="154"/>
      <c r="I92" s="112"/>
      <c r="J92" s="225"/>
      <c r="K92" s="112"/>
      <c r="L92" s="112"/>
      <c r="M92" s="117"/>
    </row>
    <row r="93" spans="1:13" ht="13.5" thickBot="1" x14ac:dyDescent="0.25">
      <c r="A93" s="216"/>
      <c r="B93" s="151" t="s">
        <v>13</v>
      </c>
      <c r="C93" s="375" t="s">
        <v>33</v>
      </c>
      <c r="D93" s="376"/>
      <c r="E93" s="376"/>
      <c r="F93" s="376"/>
      <c r="G93" s="376"/>
      <c r="H93" s="124"/>
      <c r="I93" s="112" t="s">
        <v>6</v>
      </c>
      <c r="J93" s="224"/>
      <c r="K93" s="112" t="s">
        <v>13</v>
      </c>
      <c r="L93" s="112" t="s">
        <v>4</v>
      </c>
      <c r="M93" s="123">
        <f>A93*J93</f>
        <v>0</v>
      </c>
    </row>
    <row r="94" spans="1:13" x14ac:dyDescent="0.2">
      <c r="A94" s="222"/>
      <c r="B94" s="151"/>
      <c r="C94" s="120"/>
      <c r="D94" s="124"/>
      <c r="E94" s="124"/>
      <c r="F94" s="124"/>
      <c r="G94" s="124"/>
      <c r="H94" s="124"/>
      <c r="I94" s="115"/>
      <c r="J94" s="226"/>
      <c r="K94" s="115"/>
      <c r="L94" s="112"/>
      <c r="M94" s="117"/>
    </row>
    <row r="95" spans="1:13" ht="13.5" thickBot="1" x14ac:dyDescent="0.25">
      <c r="A95" s="216"/>
      <c r="B95" s="151" t="s">
        <v>13</v>
      </c>
      <c r="C95" s="375" t="s">
        <v>47</v>
      </c>
      <c r="D95" s="376"/>
      <c r="E95" s="376"/>
      <c r="F95" s="376"/>
      <c r="G95" s="376"/>
      <c r="H95" s="124"/>
      <c r="I95" s="112" t="s">
        <v>6</v>
      </c>
      <c r="J95" s="227"/>
      <c r="K95" s="112" t="s">
        <v>13</v>
      </c>
      <c r="L95" s="112" t="s">
        <v>4</v>
      </c>
      <c r="M95" s="123">
        <f>A95*J95</f>
        <v>0</v>
      </c>
    </row>
    <row r="96" spans="1:13" x14ac:dyDescent="0.2">
      <c r="A96" s="222"/>
      <c r="B96" s="151"/>
      <c r="C96" s="120"/>
      <c r="D96" s="124"/>
      <c r="E96" s="124"/>
      <c r="F96" s="124"/>
      <c r="G96" s="124"/>
      <c r="H96" s="124"/>
      <c r="I96" s="115"/>
      <c r="J96" s="226"/>
      <c r="K96" s="115"/>
      <c r="L96" s="112"/>
      <c r="M96" s="117"/>
    </row>
    <row r="97" spans="1:13" ht="13.5" thickBot="1" x14ac:dyDescent="0.25">
      <c r="A97" s="216"/>
      <c r="B97" s="151" t="s">
        <v>13</v>
      </c>
      <c r="C97" s="375" t="s">
        <v>45</v>
      </c>
      <c r="D97" s="376"/>
      <c r="E97" s="376"/>
      <c r="F97" s="376"/>
      <c r="G97" s="376"/>
      <c r="H97" s="154" t="s">
        <v>9</v>
      </c>
      <c r="I97" s="112" t="s">
        <v>6</v>
      </c>
      <c r="J97" s="228"/>
      <c r="K97" s="112" t="s">
        <v>13</v>
      </c>
      <c r="L97" s="112" t="s">
        <v>4</v>
      </c>
      <c r="M97" s="123">
        <f>A97*J97</f>
        <v>0</v>
      </c>
    </row>
    <row r="98" spans="1:13" x14ac:dyDescent="0.2">
      <c r="A98" s="222"/>
      <c r="B98" s="151"/>
      <c r="C98" s="120"/>
      <c r="D98" s="113"/>
      <c r="E98" s="155"/>
      <c r="F98" s="155"/>
      <c r="G98" s="124"/>
      <c r="H98" s="154"/>
      <c r="I98" s="112"/>
      <c r="J98" s="225"/>
      <c r="K98" s="112"/>
      <c r="L98" s="112"/>
      <c r="M98" s="117"/>
    </row>
    <row r="99" spans="1:13" ht="13.5" thickBot="1" x14ac:dyDescent="0.25">
      <c r="A99" s="216"/>
      <c r="B99" s="151" t="s">
        <v>13</v>
      </c>
      <c r="C99" s="375" t="s">
        <v>46</v>
      </c>
      <c r="D99" s="376"/>
      <c r="E99" s="376"/>
      <c r="F99" s="376"/>
      <c r="G99" s="376"/>
      <c r="H99" s="154"/>
      <c r="I99" s="112" t="s">
        <v>6</v>
      </c>
      <c r="J99" s="228"/>
      <c r="K99" s="112" t="s">
        <v>13</v>
      </c>
      <c r="L99" s="112" t="s">
        <v>4</v>
      </c>
      <c r="M99" s="123">
        <f>A99*J99</f>
        <v>0</v>
      </c>
    </row>
    <row r="100" spans="1:13" x14ac:dyDescent="0.2">
      <c r="A100" s="222"/>
      <c r="B100" s="151"/>
      <c r="C100" s="120"/>
      <c r="D100" s="113"/>
      <c r="E100" s="155"/>
      <c r="F100" s="155"/>
      <c r="G100" s="124"/>
      <c r="H100" s="154"/>
      <c r="I100" s="112"/>
      <c r="J100" s="225"/>
      <c r="K100" s="112"/>
      <c r="L100" s="112"/>
      <c r="M100" s="117"/>
    </row>
    <row r="101" spans="1:13" ht="13.5" thickBot="1" x14ac:dyDescent="0.25">
      <c r="A101" s="216"/>
      <c r="B101" s="151" t="s">
        <v>13</v>
      </c>
      <c r="C101" s="375" t="s">
        <v>48</v>
      </c>
      <c r="D101" s="376"/>
      <c r="E101" s="376"/>
      <c r="F101" s="376"/>
      <c r="G101" s="376"/>
      <c r="H101" s="154"/>
      <c r="I101" s="112" t="s">
        <v>6</v>
      </c>
      <c r="J101" s="228"/>
      <c r="K101" s="112" t="s">
        <v>13</v>
      </c>
      <c r="L101" s="112" t="s">
        <v>4</v>
      </c>
      <c r="M101" s="123">
        <f>A101*J101</f>
        <v>0</v>
      </c>
    </row>
    <row r="102" spans="1:13" x14ac:dyDescent="0.2">
      <c r="A102" s="223"/>
      <c r="B102" s="156"/>
      <c r="C102" s="157"/>
      <c r="D102" s="158"/>
      <c r="E102" s="159"/>
      <c r="F102" s="159"/>
      <c r="G102" s="163"/>
      <c r="H102" s="160"/>
      <c r="I102" s="161"/>
      <c r="J102" s="229"/>
      <c r="K102" s="161"/>
      <c r="L102" s="161"/>
      <c r="M102" s="162"/>
    </row>
    <row r="103" spans="1:13" ht="13.5" thickBot="1" x14ac:dyDescent="0.25">
      <c r="A103" s="216"/>
      <c r="B103" s="151" t="s">
        <v>13</v>
      </c>
      <c r="C103" s="375" t="s">
        <v>57</v>
      </c>
      <c r="D103" s="376"/>
      <c r="E103" s="376"/>
      <c r="F103" s="376"/>
      <c r="G103" s="376"/>
      <c r="H103" s="154"/>
      <c r="I103" s="112" t="s">
        <v>6</v>
      </c>
      <c r="J103" s="228"/>
      <c r="K103" s="112" t="s">
        <v>13</v>
      </c>
      <c r="L103" s="112" t="s">
        <v>4</v>
      </c>
      <c r="M103" s="123">
        <f>A103*J103</f>
        <v>0</v>
      </c>
    </row>
    <row r="104" spans="1:13" x14ac:dyDescent="0.2">
      <c r="A104" s="223"/>
      <c r="B104" s="156"/>
      <c r="C104" s="157"/>
      <c r="D104" s="158"/>
      <c r="E104" s="159"/>
      <c r="F104" s="159"/>
      <c r="G104" s="163"/>
      <c r="H104" s="160"/>
      <c r="I104" s="161"/>
      <c r="J104" s="229"/>
      <c r="K104" s="161"/>
      <c r="L104" s="161"/>
      <c r="M104" s="162"/>
    </row>
    <row r="105" spans="1:13" ht="13.5" thickBot="1" x14ac:dyDescent="0.25">
      <c r="A105" s="216"/>
      <c r="B105" s="151" t="s">
        <v>13</v>
      </c>
      <c r="C105" s="375" t="s">
        <v>58</v>
      </c>
      <c r="D105" s="376"/>
      <c r="E105" s="376"/>
      <c r="F105" s="376"/>
      <c r="G105" s="376"/>
      <c r="H105" s="154"/>
      <c r="I105" s="112" t="s">
        <v>6</v>
      </c>
      <c r="J105" s="228"/>
      <c r="K105" s="112" t="s">
        <v>13</v>
      </c>
      <c r="L105" s="112" t="s">
        <v>4</v>
      </c>
      <c r="M105" s="123">
        <f>A105*J105</f>
        <v>0</v>
      </c>
    </row>
    <row r="106" spans="1:13" x14ac:dyDescent="0.2">
      <c r="A106" s="223"/>
      <c r="B106" s="156"/>
      <c r="C106" s="157"/>
      <c r="D106" s="158"/>
      <c r="E106" s="159"/>
      <c r="F106" s="159"/>
      <c r="G106" s="163"/>
      <c r="H106" s="160"/>
      <c r="I106" s="161"/>
      <c r="J106" s="229"/>
      <c r="K106" s="161"/>
      <c r="L106" s="161"/>
      <c r="M106" s="162"/>
    </row>
    <row r="107" spans="1:13" ht="13.5" thickBot="1" x14ac:dyDescent="0.25">
      <c r="A107" s="216"/>
      <c r="B107" s="151" t="s">
        <v>13</v>
      </c>
      <c r="C107" s="375" t="s">
        <v>59</v>
      </c>
      <c r="D107" s="376"/>
      <c r="E107" s="376"/>
      <c r="F107" s="376"/>
      <c r="G107" s="376"/>
      <c r="H107" s="154"/>
      <c r="I107" s="112" t="s">
        <v>6</v>
      </c>
      <c r="J107" s="224"/>
      <c r="K107" s="112" t="s">
        <v>13</v>
      </c>
      <c r="L107" s="112" t="s">
        <v>4</v>
      </c>
      <c r="M107" s="123">
        <f>A107*J107</f>
        <v>0</v>
      </c>
    </row>
    <row r="108" spans="1:13" x14ac:dyDescent="0.2">
      <c r="A108" s="223"/>
      <c r="B108" s="156"/>
      <c r="C108" s="157"/>
      <c r="D108" s="158"/>
      <c r="E108" s="159"/>
      <c r="F108" s="159"/>
      <c r="G108" s="163"/>
      <c r="H108" s="160"/>
      <c r="I108" s="161"/>
      <c r="J108" s="229"/>
      <c r="K108" s="161"/>
      <c r="L108" s="161"/>
      <c r="M108" s="162"/>
    </row>
    <row r="109" spans="1:13" ht="13.5" thickBot="1" x14ac:dyDescent="0.25">
      <c r="A109" s="216"/>
      <c r="B109" s="151" t="s">
        <v>13</v>
      </c>
      <c r="C109" s="375" t="s">
        <v>60</v>
      </c>
      <c r="D109" s="376"/>
      <c r="E109" s="376"/>
      <c r="F109" s="376"/>
      <c r="G109" s="376"/>
      <c r="H109" s="154"/>
      <c r="I109" s="112" t="s">
        <v>6</v>
      </c>
      <c r="J109" s="228"/>
      <c r="K109" s="112" t="s">
        <v>13</v>
      </c>
      <c r="L109" s="112" t="s">
        <v>4</v>
      </c>
      <c r="M109" s="123">
        <f>A109*J109</f>
        <v>0</v>
      </c>
    </row>
    <row r="110" spans="1:13" x14ac:dyDescent="0.2">
      <c r="A110" s="223"/>
      <c r="B110" s="156"/>
      <c r="C110" s="157"/>
      <c r="D110" s="158"/>
      <c r="E110" s="159"/>
      <c r="F110" s="159"/>
      <c r="G110" s="163"/>
      <c r="H110" s="160"/>
      <c r="I110" s="161"/>
      <c r="J110" s="229"/>
      <c r="K110" s="161"/>
      <c r="L110" s="161"/>
      <c r="M110" s="162"/>
    </row>
    <row r="111" spans="1:13" ht="13.5" thickBot="1" x14ac:dyDescent="0.25">
      <c r="A111" s="216"/>
      <c r="B111" s="151" t="s">
        <v>13</v>
      </c>
      <c r="C111" s="375" t="s">
        <v>61</v>
      </c>
      <c r="D111" s="376"/>
      <c r="E111" s="376"/>
      <c r="F111" s="376"/>
      <c r="G111" s="376"/>
      <c r="H111" s="154"/>
      <c r="I111" s="112" t="s">
        <v>6</v>
      </c>
      <c r="J111" s="228"/>
      <c r="K111" s="112" t="s">
        <v>13</v>
      </c>
      <c r="L111" s="112" t="s">
        <v>4</v>
      </c>
      <c r="M111" s="123">
        <f>A111*J111</f>
        <v>0</v>
      </c>
    </row>
    <row r="112" spans="1:13" x14ac:dyDescent="0.2">
      <c r="A112" s="223"/>
      <c r="B112" s="156"/>
      <c r="C112" s="157"/>
      <c r="D112" s="158"/>
      <c r="E112" s="159"/>
      <c r="F112" s="159"/>
      <c r="G112" s="163"/>
      <c r="H112" s="160"/>
      <c r="I112" s="161"/>
      <c r="J112" s="229"/>
      <c r="K112" s="161"/>
      <c r="L112" s="161"/>
      <c r="M112" s="162"/>
    </row>
    <row r="113" spans="1:13" ht="13.5" thickBot="1" x14ac:dyDescent="0.25">
      <c r="A113" s="216"/>
      <c r="B113" s="151" t="s">
        <v>13</v>
      </c>
      <c r="C113" s="375" t="s">
        <v>34</v>
      </c>
      <c r="D113" s="376"/>
      <c r="E113" s="376"/>
      <c r="F113" s="376"/>
      <c r="G113" s="376"/>
      <c r="H113" s="154"/>
      <c r="I113" s="112" t="s">
        <v>6</v>
      </c>
      <c r="J113" s="230"/>
      <c r="K113" s="112" t="s">
        <v>13</v>
      </c>
      <c r="L113" s="112" t="s">
        <v>4</v>
      </c>
      <c r="M113" s="123">
        <f>A113*J113</f>
        <v>0</v>
      </c>
    </row>
    <row r="114" spans="1:13" x14ac:dyDescent="0.2">
      <c r="A114" s="222"/>
      <c r="B114" s="151"/>
      <c r="C114" s="152"/>
      <c r="D114" s="153"/>
      <c r="E114" s="153"/>
      <c r="F114" s="153"/>
      <c r="G114" s="153"/>
      <c r="H114" s="154"/>
      <c r="I114" s="112"/>
      <c r="J114" s="326"/>
      <c r="K114" s="112"/>
      <c r="L114" s="112"/>
      <c r="M114" s="139"/>
    </row>
    <row r="115" spans="1:13" x14ac:dyDescent="0.2">
      <c r="A115" s="346" t="s">
        <v>338</v>
      </c>
      <c r="B115" s="151"/>
      <c r="C115" s="152"/>
      <c r="D115" s="153"/>
      <c r="E115" s="153"/>
      <c r="F115" s="153"/>
      <c r="G115" s="153"/>
      <c r="H115" s="154"/>
      <c r="I115" s="112"/>
      <c r="J115" s="326"/>
      <c r="K115" s="112"/>
      <c r="L115" s="112"/>
      <c r="M115" s="139"/>
    </row>
    <row r="116" spans="1:13" ht="13.5" thickBot="1" x14ac:dyDescent="0.25">
      <c r="A116" s="216"/>
      <c r="B116" s="344" t="s">
        <v>13</v>
      </c>
      <c r="C116" s="378"/>
      <c r="D116" s="379"/>
      <c r="E116" s="379"/>
      <c r="F116" s="379"/>
      <c r="G116" s="379"/>
      <c r="H116" s="347"/>
      <c r="I116" s="345"/>
      <c r="J116" s="230"/>
      <c r="K116" s="327" t="s">
        <v>13</v>
      </c>
      <c r="L116" s="112" t="s">
        <v>4</v>
      </c>
      <c r="M116" s="123">
        <f t="shared" ref="M116:M127" si="0">A116*J116</f>
        <v>0</v>
      </c>
    </row>
    <row r="117" spans="1:13" ht="13.5" thickBot="1" x14ac:dyDescent="0.25">
      <c r="A117" s="216"/>
      <c r="B117" s="344" t="s">
        <v>13</v>
      </c>
      <c r="C117" s="378"/>
      <c r="D117" s="379"/>
      <c r="E117" s="379"/>
      <c r="F117" s="379"/>
      <c r="G117" s="379"/>
      <c r="H117" s="347"/>
      <c r="I117" s="345"/>
      <c r="J117" s="230"/>
      <c r="K117" s="327" t="s">
        <v>13</v>
      </c>
      <c r="L117" s="112" t="s">
        <v>4</v>
      </c>
      <c r="M117" s="123">
        <f t="shared" si="0"/>
        <v>0</v>
      </c>
    </row>
    <row r="118" spans="1:13" ht="13.5" thickBot="1" x14ac:dyDescent="0.25">
      <c r="A118" s="216"/>
      <c r="B118" s="344" t="s">
        <v>13</v>
      </c>
      <c r="C118" s="378"/>
      <c r="D118" s="379"/>
      <c r="E118" s="379"/>
      <c r="F118" s="379"/>
      <c r="G118" s="379"/>
      <c r="H118" s="347"/>
      <c r="I118" s="345"/>
      <c r="J118" s="230"/>
      <c r="K118" s="327" t="s">
        <v>13</v>
      </c>
      <c r="L118" s="112" t="s">
        <v>4</v>
      </c>
      <c r="M118" s="123">
        <f t="shared" si="0"/>
        <v>0</v>
      </c>
    </row>
    <row r="119" spans="1:13" ht="13.5" thickBot="1" x14ac:dyDescent="0.25">
      <c r="A119" s="216"/>
      <c r="B119" s="344" t="s">
        <v>13</v>
      </c>
      <c r="C119" s="378"/>
      <c r="D119" s="379"/>
      <c r="E119" s="379"/>
      <c r="F119" s="379"/>
      <c r="G119" s="379"/>
      <c r="H119" s="347"/>
      <c r="I119" s="345"/>
      <c r="J119" s="230"/>
      <c r="K119" s="327" t="s">
        <v>13</v>
      </c>
      <c r="L119" s="112" t="s">
        <v>4</v>
      </c>
      <c r="M119" s="123">
        <f t="shared" si="0"/>
        <v>0</v>
      </c>
    </row>
    <row r="120" spans="1:13" ht="13.5" thickBot="1" x14ac:dyDescent="0.25">
      <c r="A120" s="216"/>
      <c r="B120" s="344" t="s">
        <v>13</v>
      </c>
      <c r="C120" s="378"/>
      <c r="D120" s="379"/>
      <c r="E120" s="379"/>
      <c r="F120" s="379"/>
      <c r="G120" s="379"/>
      <c r="H120" s="347"/>
      <c r="I120" s="345"/>
      <c r="J120" s="230"/>
      <c r="K120" s="327" t="s">
        <v>13</v>
      </c>
      <c r="L120" s="112" t="s">
        <v>4</v>
      </c>
      <c r="M120" s="123">
        <f t="shared" si="0"/>
        <v>0</v>
      </c>
    </row>
    <row r="121" spans="1:13" ht="13.5" thickBot="1" x14ac:dyDescent="0.25">
      <c r="A121" s="216"/>
      <c r="B121" s="344" t="s">
        <v>13</v>
      </c>
      <c r="C121" s="378"/>
      <c r="D121" s="379"/>
      <c r="E121" s="379"/>
      <c r="F121" s="379"/>
      <c r="G121" s="379"/>
      <c r="H121" s="347"/>
      <c r="I121" s="345"/>
      <c r="J121" s="230"/>
      <c r="K121" s="327" t="s">
        <v>13</v>
      </c>
      <c r="L121" s="112" t="s">
        <v>4</v>
      </c>
      <c r="M121" s="123">
        <f t="shared" si="0"/>
        <v>0</v>
      </c>
    </row>
    <row r="122" spans="1:13" ht="13.5" thickBot="1" x14ac:dyDescent="0.25">
      <c r="A122" s="216"/>
      <c r="B122" s="344" t="s">
        <v>13</v>
      </c>
      <c r="C122" s="378"/>
      <c r="D122" s="379"/>
      <c r="E122" s="379"/>
      <c r="F122" s="379"/>
      <c r="G122" s="379"/>
      <c r="H122" s="347"/>
      <c r="I122" s="345"/>
      <c r="J122" s="230"/>
      <c r="K122" s="327" t="s">
        <v>13</v>
      </c>
      <c r="L122" s="112" t="s">
        <v>4</v>
      </c>
      <c r="M122" s="123">
        <f t="shared" si="0"/>
        <v>0</v>
      </c>
    </row>
    <row r="123" spans="1:13" ht="13.5" thickBot="1" x14ac:dyDescent="0.25">
      <c r="A123" s="216"/>
      <c r="B123" s="344" t="s">
        <v>13</v>
      </c>
      <c r="C123" s="378"/>
      <c r="D123" s="379"/>
      <c r="E123" s="379"/>
      <c r="F123" s="379"/>
      <c r="G123" s="379"/>
      <c r="H123" s="347"/>
      <c r="I123" s="345"/>
      <c r="J123" s="230"/>
      <c r="K123" s="327" t="s">
        <v>13</v>
      </c>
      <c r="L123" s="112" t="s">
        <v>4</v>
      </c>
      <c r="M123" s="123">
        <f t="shared" si="0"/>
        <v>0</v>
      </c>
    </row>
    <row r="124" spans="1:13" ht="13.5" thickBot="1" x14ac:dyDescent="0.25">
      <c r="A124" s="216"/>
      <c r="B124" s="344" t="s">
        <v>13</v>
      </c>
      <c r="C124" s="378"/>
      <c r="D124" s="379"/>
      <c r="E124" s="379"/>
      <c r="F124" s="379"/>
      <c r="G124" s="379"/>
      <c r="H124" s="347"/>
      <c r="I124" s="345"/>
      <c r="J124" s="230"/>
      <c r="K124" s="327" t="s">
        <v>13</v>
      </c>
      <c r="L124" s="112" t="s">
        <v>4</v>
      </c>
      <c r="M124" s="123">
        <f t="shared" si="0"/>
        <v>0</v>
      </c>
    </row>
    <row r="125" spans="1:13" ht="13.5" thickBot="1" x14ac:dyDescent="0.25">
      <c r="A125" s="216"/>
      <c r="B125" s="344" t="s">
        <v>13</v>
      </c>
      <c r="C125" s="378"/>
      <c r="D125" s="379"/>
      <c r="E125" s="379"/>
      <c r="F125" s="379"/>
      <c r="G125" s="379"/>
      <c r="H125" s="347"/>
      <c r="I125" s="345"/>
      <c r="J125" s="230"/>
      <c r="K125" s="327" t="s">
        <v>13</v>
      </c>
      <c r="L125" s="112" t="s">
        <v>4</v>
      </c>
      <c r="M125" s="123">
        <f t="shared" si="0"/>
        <v>0</v>
      </c>
    </row>
    <row r="126" spans="1:13" ht="13.5" thickBot="1" x14ac:dyDescent="0.25">
      <c r="A126" s="216"/>
      <c r="B126" s="344" t="s">
        <v>13</v>
      </c>
      <c r="C126" s="378"/>
      <c r="D126" s="379"/>
      <c r="E126" s="379"/>
      <c r="F126" s="379"/>
      <c r="G126" s="379"/>
      <c r="H126" s="347"/>
      <c r="I126" s="345"/>
      <c r="J126" s="230"/>
      <c r="K126" s="327" t="s">
        <v>13</v>
      </c>
      <c r="L126" s="112" t="s">
        <v>4</v>
      </c>
      <c r="M126" s="123">
        <f t="shared" si="0"/>
        <v>0</v>
      </c>
    </row>
    <row r="127" spans="1:13" ht="13.5" thickBot="1" x14ac:dyDescent="0.25">
      <c r="A127" s="216"/>
      <c r="B127" s="344" t="s">
        <v>13</v>
      </c>
      <c r="C127" s="378"/>
      <c r="D127" s="379"/>
      <c r="E127" s="379"/>
      <c r="F127" s="379"/>
      <c r="G127" s="379"/>
      <c r="H127" s="347"/>
      <c r="I127" s="345"/>
      <c r="J127" s="230"/>
      <c r="K127" s="327" t="s">
        <v>13</v>
      </c>
      <c r="L127" s="112" t="s">
        <v>4</v>
      </c>
      <c r="M127" s="123">
        <f t="shared" si="0"/>
        <v>0</v>
      </c>
    </row>
    <row r="128" spans="1:13" ht="13.5" thickBot="1" x14ac:dyDescent="0.25">
      <c r="A128" s="216"/>
      <c r="B128" s="349" t="s">
        <v>13</v>
      </c>
      <c r="C128" s="397"/>
      <c r="D128" s="398"/>
      <c r="E128" s="398"/>
      <c r="F128" s="398"/>
      <c r="G128" s="398"/>
      <c r="H128" s="348"/>
      <c r="I128" s="350"/>
      <c r="J128" s="230"/>
      <c r="K128" s="351" t="s">
        <v>13</v>
      </c>
      <c r="L128" s="180" t="s">
        <v>4</v>
      </c>
      <c r="M128" s="123">
        <f>A128*J128</f>
        <v>0</v>
      </c>
    </row>
    <row r="129" spans="1:13" ht="12.75" customHeight="1" thickBot="1" x14ac:dyDescent="0.25">
      <c r="A129" s="125" t="s">
        <v>14</v>
      </c>
      <c r="B129" s="126"/>
      <c r="C129" s="126"/>
      <c r="D129" s="126"/>
      <c r="E129" s="126"/>
      <c r="F129" s="126"/>
      <c r="G129" s="126"/>
      <c r="H129" s="126"/>
      <c r="I129" s="126"/>
      <c r="J129" s="126"/>
      <c r="K129" s="126"/>
      <c r="L129" s="127"/>
      <c r="M129" s="128"/>
    </row>
    <row r="130" spans="1:13" x14ac:dyDescent="0.2">
      <c r="A130" s="164"/>
      <c r="B130" s="165" t="s">
        <v>9</v>
      </c>
      <c r="C130" s="166" t="s">
        <v>9</v>
      </c>
      <c r="D130" s="167" t="s">
        <v>313</v>
      </c>
      <c r="E130" s="168"/>
      <c r="F130" s="167"/>
      <c r="G130" s="187" t="s">
        <v>9</v>
      </c>
      <c r="H130" s="168"/>
      <c r="I130" s="169" t="s">
        <v>9</v>
      </c>
      <c r="J130" s="170" t="s">
        <v>9</v>
      </c>
      <c r="K130" s="165" t="s">
        <v>9</v>
      </c>
      <c r="L130" s="169" t="s">
        <v>9</v>
      </c>
      <c r="M130" s="171" t="s">
        <v>9</v>
      </c>
    </row>
    <row r="131" spans="1:13" ht="13.5" thickBot="1" x14ac:dyDescent="0.25">
      <c r="A131" s="216"/>
      <c r="B131" s="172" t="s">
        <v>3</v>
      </c>
      <c r="C131" s="113" t="s">
        <v>6</v>
      </c>
      <c r="D131" s="231"/>
      <c r="E131" s="113" t="s">
        <v>6</v>
      </c>
      <c r="F131" s="113">
        <v>3.0999999999999999E-3</v>
      </c>
      <c r="G131" s="120" t="s">
        <v>4</v>
      </c>
      <c r="H131" s="209">
        <f>A131*D131/12/27</f>
        <v>0</v>
      </c>
      <c r="I131" s="112" t="s">
        <v>6</v>
      </c>
      <c r="J131" s="122">
        <f>'Unit Prices'!D194</f>
        <v>80</v>
      </c>
      <c r="K131" s="112" t="s">
        <v>8</v>
      </c>
      <c r="L131" s="112" t="s">
        <v>4</v>
      </c>
      <c r="M131" s="123">
        <f>H131*J131</f>
        <v>0</v>
      </c>
    </row>
    <row r="132" spans="1:13" ht="13.5" thickBot="1" x14ac:dyDescent="0.25">
      <c r="A132" s="148"/>
      <c r="B132" s="147"/>
      <c r="C132" s="179"/>
      <c r="D132" s="179"/>
      <c r="E132" s="179"/>
      <c r="F132" s="179"/>
      <c r="G132" s="325"/>
      <c r="H132" s="179"/>
      <c r="I132" s="147"/>
      <c r="J132" s="147"/>
      <c r="K132" s="147"/>
      <c r="L132" s="180"/>
      <c r="M132" s="323"/>
    </row>
    <row r="133" spans="1:13" ht="13.5" thickBot="1" x14ac:dyDescent="0.25">
      <c r="A133" s="125" t="s">
        <v>15</v>
      </c>
      <c r="B133" s="126"/>
      <c r="C133" s="126"/>
      <c r="D133" s="126"/>
      <c r="E133" s="126"/>
      <c r="F133" s="126"/>
      <c r="G133" s="126"/>
      <c r="H133" s="126"/>
      <c r="I133" s="126"/>
      <c r="J133" s="126"/>
      <c r="K133" s="126"/>
      <c r="L133" s="127"/>
      <c r="M133" s="128"/>
    </row>
    <row r="134" spans="1:13" x14ac:dyDescent="0.2">
      <c r="A134" s="173"/>
      <c r="B134" s="168" t="s">
        <v>9</v>
      </c>
      <c r="C134" s="166" t="s">
        <v>9</v>
      </c>
      <c r="D134" s="166" t="s">
        <v>9</v>
      </c>
      <c r="E134" s="168"/>
      <c r="F134" s="166" t="s">
        <v>9</v>
      </c>
      <c r="G134" s="168" t="s">
        <v>9</v>
      </c>
      <c r="H134" s="174"/>
      <c r="I134" s="169" t="s">
        <v>9</v>
      </c>
      <c r="J134" s="170" t="s">
        <v>9</v>
      </c>
      <c r="K134" s="165" t="s">
        <v>9</v>
      </c>
      <c r="L134" s="169" t="s">
        <v>9</v>
      </c>
      <c r="M134" s="175"/>
    </row>
    <row r="135" spans="1:13" ht="13.5" thickBot="1" x14ac:dyDescent="0.25">
      <c r="A135" s="232"/>
      <c r="B135" s="141" t="s">
        <v>62</v>
      </c>
      <c r="C135" s="377" t="s">
        <v>336</v>
      </c>
      <c r="D135" s="377"/>
      <c r="E135" s="377"/>
      <c r="F135" s="377"/>
      <c r="G135" s="377"/>
      <c r="H135" s="137"/>
      <c r="I135" s="112" t="s">
        <v>6</v>
      </c>
      <c r="J135" s="122">
        <f>'Unit Prices'!D167</f>
        <v>25</v>
      </c>
      <c r="K135" s="112" t="s">
        <v>8</v>
      </c>
      <c r="L135" s="112" t="s">
        <v>4</v>
      </c>
      <c r="M135" s="123">
        <f>A135*J135</f>
        <v>0</v>
      </c>
    </row>
    <row r="136" spans="1:13" x14ac:dyDescent="0.2">
      <c r="A136" s="233"/>
      <c r="B136" s="124"/>
      <c r="C136" s="124"/>
      <c r="D136" s="124"/>
      <c r="E136" s="124"/>
      <c r="F136" s="124"/>
      <c r="G136" s="124"/>
      <c r="H136" s="137"/>
      <c r="I136" s="115"/>
      <c r="J136" s="115"/>
      <c r="K136" s="115"/>
      <c r="L136" s="112"/>
      <c r="M136" s="176"/>
    </row>
    <row r="137" spans="1:13" ht="13.5" thickBot="1" x14ac:dyDescent="0.25">
      <c r="A137" s="216"/>
      <c r="B137" s="141" t="s">
        <v>63</v>
      </c>
      <c r="C137" s="376" t="s">
        <v>64</v>
      </c>
      <c r="D137" s="376"/>
      <c r="E137" s="376"/>
      <c r="F137" s="376"/>
      <c r="G137" s="376"/>
      <c r="H137" s="137"/>
      <c r="I137" s="112" t="s">
        <v>6</v>
      </c>
      <c r="J137" s="122">
        <f>'Unit Prices'!D168</f>
        <v>750</v>
      </c>
      <c r="K137" s="112" t="s">
        <v>13</v>
      </c>
      <c r="L137" s="112" t="s">
        <v>4</v>
      </c>
      <c r="M137" s="123">
        <f>A137*J137</f>
        <v>0</v>
      </c>
    </row>
    <row r="138" spans="1:13" x14ac:dyDescent="0.2">
      <c r="A138" s="233"/>
      <c r="B138" s="124"/>
      <c r="C138" s="124"/>
      <c r="D138" s="124"/>
      <c r="E138" s="124"/>
      <c r="F138" s="124"/>
      <c r="G138" s="124"/>
      <c r="H138" s="137"/>
      <c r="I138" s="115"/>
      <c r="J138" s="115"/>
      <c r="K138" s="115"/>
      <c r="L138" s="112"/>
      <c r="M138" s="176"/>
    </row>
    <row r="139" spans="1:13" ht="13.5" thickBot="1" x14ac:dyDescent="0.25">
      <c r="A139" s="216"/>
      <c r="B139" s="141" t="s">
        <v>65</v>
      </c>
      <c r="C139" s="377" t="s">
        <v>337</v>
      </c>
      <c r="D139" s="377"/>
      <c r="E139" s="377"/>
      <c r="F139" s="377"/>
      <c r="G139" s="377"/>
      <c r="H139" s="137"/>
      <c r="I139" s="112" t="s">
        <v>6</v>
      </c>
      <c r="J139" s="122">
        <f>'Unit Prices'!D169</f>
        <v>5</v>
      </c>
      <c r="K139" s="112" t="s">
        <v>12</v>
      </c>
      <c r="L139" s="112" t="s">
        <v>4</v>
      </c>
      <c r="M139" s="123">
        <f>A139*J139</f>
        <v>0</v>
      </c>
    </row>
    <row r="140" spans="1:13" x14ac:dyDescent="0.2">
      <c r="A140" s="233"/>
      <c r="B140" s="124"/>
      <c r="C140" s="124"/>
      <c r="D140" s="124"/>
      <c r="E140" s="124"/>
      <c r="F140" s="124"/>
      <c r="G140" s="124"/>
      <c r="H140" s="137"/>
      <c r="I140" s="115"/>
      <c r="J140" s="115"/>
      <c r="K140" s="115"/>
      <c r="L140" s="112"/>
      <c r="M140" s="176"/>
    </row>
    <row r="141" spans="1:13" ht="13.5" thickBot="1" x14ac:dyDescent="0.25">
      <c r="A141" s="216"/>
      <c r="B141" s="141" t="s">
        <v>12</v>
      </c>
      <c r="C141" s="141"/>
      <c r="D141" s="141" t="s">
        <v>238</v>
      </c>
      <c r="E141" s="141"/>
      <c r="F141" s="141"/>
      <c r="G141" s="124" t="s">
        <v>9</v>
      </c>
      <c r="H141" s="137"/>
      <c r="I141" s="112" t="s">
        <v>6</v>
      </c>
      <c r="J141" s="122">
        <f>'Unit Prices'!D170</f>
        <v>6</v>
      </c>
      <c r="K141" s="112" t="s">
        <v>12</v>
      </c>
      <c r="L141" s="112" t="s">
        <v>4</v>
      </c>
      <c r="M141" s="123">
        <f>A141*J141</f>
        <v>0</v>
      </c>
    </row>
    <row r="142" spans="1:13" x14ac:dyDescent="0.2">
      <c r="A142" s="233"/>
      <c r="B142" s="124"/>
      <c r="C142" s="124"/>
      <c r="D142" s="124"/>
      <c r="E142" s="124"/>
      <c r="F142" s="124"/>
      <c r="G142" s="124"/>
      <c r="H142" s="137"/>
      <c r="I142" s="115"/>
      <c r="J142" s="115"/>
      <c r="K142" s="115"/>
      <c r="L142" s="112"/>
      <c r="M142" s="176"/>
    </row>
    <row r="143" spans="1:13" ht="13.5" thickBot="1" x14ac:dyDescent="0.25">
      <c r="A143" s="216"/>
      <c r="B143" s="141" t="s">
        <v>65</v>
      </c>
      <c r="C143" s="141"/>
      <c r="D143" s="141" t="s">
        <v>239</v>
      </c>
      <c r="E143" s="141"/>
      <c r="F143" s="141"/>
      <c r="G143" s="124" t="s">
        <v>9</v>
      </c>
      <c r="H143" s="137"/>
      <c r="I143" s="112" t="s">
        <v>6</v>
      </c>
      <c r="J143" s="122">
        <f>'Unit Prices'!D171</f>
        <v>6</v>
      </c>
      <c r="K143" s="112" t="s">
        <v>12</v>
      </c>
      <c r="L143" s="112" t="s">
        <v>4</v>
      </c>
      <c r="M143" s="123">
        <f>A143*J143</f>
        <v>0</v>
      </c>
    </row>
    <row r="144" spans="1:13" x14ac:dyDescent="0.2">
      <c r="A144" s="233"/>
      <c r="B144" s="124"/>
      <c r="C144" s="124"/>
      <c r="D144" s="124"/>
      <c r="E144" s="124"/>
      <c r="F144" s="124"/>
      <c r="G144" s="124"/>
      <c r="H144" s="137"/>
      <c r="I144" s="115"/>
      <c r="J144" s="115"/>
      <c r="K144" s="115"/>
      <c r="L144" s="112"/>
      <c r="M144" s="176"/>
    </row>
    <row r="145" spans="1:13" ht="13.5" thickBot="1" x14ac:dyDescent="0.25">
      <c r="A145" s="216"/>
      <c r="B145" s="141" t="s">
        <v>65</v>
      </c>
      <c r="C145" s="141"/>
      <c r="D145" s="141" t="s">
        <v>240</v>
      </c>
      <c r="E145" s="141"/>
      <c r="F145" s="141"/>
      <c r="G145" s="124" t="s">
        <v>9</v>
      </c>
      <c r="H145" s="137"/>
      <c r="I145" s="112" t="s">
        <v>6</v>
      </c>
      <c r="J145" s="122">
        <f>'Unit Prices'!D172</f>
        <v>10</v>
      </c>
      <c r="K145" s="112" t="s">
        <v>12</v>
      </c>
      <c r="L145" s="112" t="s">
        <v>4</v>
      </c>
      <c r="M145" s="123">
        <f>A145*J145</f>
        <v>0</v>
      </c>
    </row>
    <row r="146" spans="1:13" x14ac:dyDescent="0.2">
      <c r="A146" s="233"/>
      <c r="B146" s="124"/>
      <c r="C146" s="124"/>
      <c r="D146" s="124"/>
      <c r="E146" s="124"/>
      <c r="F146" s="124"/>
      <c r="G146" s="124"/>
      <c r="H146" s="137"/>
      <c r="I146" s="115"/>
      <c r="J146" s="115"/>
      <c r="K146" s="115"/>
      <c r="L146" s="112"/>
      <c r="M146" s="176"/>
    </row>
    <row r="147" spans="1:13" ht="13.5" thickBot="1" x14ac:dyDescent="0.25">
      <c r="A147" s="216"/>
      <c r="B147" s="141" t="s">
        <v>65</v>
      </c>
      <c r="C147" s="141"/>
      <c r="D147" s="141" t="s">
        <v>241</v>
      </c>
      <c r="E147" s="141"/>
      <c r="F147" s="141"/>
      <c r="G147" s="124" t="s">
        <v>9</v>
      </c>
      <c r="H147" s="137"/>
      <c r="I147" s="112" t="s">
        <v>6</v>
      </c>
      <c r="J147" s="122">
        <f>'Unit Prices'!D173</f>
        <v>20</v>
      </c>
      <c r="K147" s="112" t="s">
        <v>12</v>
      </c>
      <c r="L147" s="112" t="s">
        <v>4</v>
      </c>
      <c r="M147" s="123">
        <f>A147*J147</f>
        <v>0</v>
      </c>
    </row>
    <row r="148" spans="1:13" x14ac:dyDescent="0.2">
      <c r="A148" s="233"/>
      <c r="B148" s="124"/>
      <c r="C148" s="124"/>
      <c r="D148" s="124"/>
      <c r="E148" s="124"/>
      <c r="F148" s="124"/>
      <c r="G148" s="124"/>
      <c r="H148" s="137"/>
      <c r="I148" s="115"/>
      <c r="J148" s="115"/>
      <c r="K148" s="115"/>
      <c r="L148" s="112"/>
      <c r="M148" s="176"/>
    </row>
    <row r="149" spans="1:13" ht="13.5" thickBot="1" x14ac:dyDescent="0.25">
      <c r="A149" s="216"/>
      <c r="B149" s="141" t="s">
        <v>332</v>
      </c>
      <c r="C149" s="141"/>
      <c r="D149" s="141" t="s">
        <v>333</v>
      </c>
      <c r="E149" s="141"/>
      <c r="F149" s="141"/>
      <c r="G149" s="324" t="s">
        <v>49</v>
      </c>
      <c r="H149" s="177"/>
      <c r="I149" s="112" t="s">
        <v>6</v>
      </c>
      <c r="J149" s="122">
        <f>'Unit Prices'!D174</f>
        <v>35</v>
      </c>
      <c r="K149" s="112" t="s">
        <v>11</v>
      </c>
      <c r="L149" s="112" t="s">
        <v>4</v>
      </c>
      <c r="M149" s="123">
        <f>A149*J149</f>
        <v>0</v>
      </c>
    </row>
    <row r="150" spans="1:13" x14ac:dyDescent="0.2">
      <c r="A150" s="233"/>
      <c r="B150" s="124"/>
      <c r="C150" s="178"/>
      <c r="D150" s="124"/>
      <c r="E150" s="124"/>
      <c r="F150" s="124"/>
      <c r="G150" s="124"/>
      <c r="H150" s="137"/>
      <c r="I150" s="115"/>
      <c r="J150" s="115"/>
      <c r="K150" s="115"/>
      <c r="L150" s="112"/>
      <c r="M150" s="176"/>
    </row>
    <row r="151" spans="1:13" ht="13.5" thickBot="1" x14ac:dyDescent="0.25">
      <c r="A151" s="216"/>
      <c r="B151" s="141" t="s">
        <v>334</v>
      </c>
      <c r="C151" s="141"/>
      <c r="D151" s="141" t="s">
        <v>335</v>
      </c>
      <c r="E151" s="141"/>
      <c r="F151" s="141"/>
      <c r="G151" s="124" t="s">
        <v>9</v>
      </c>
      <c r="H151" s="137"/>
      <c r="I151" s="112" t="s">
        <v>6</v>
      </c>
      <c r="J151" s="122">
        <f>'Unit Prices'!D175</f>
        <v>2</v>
      </c>
      <c r="K151" s="112" t="s">
        <v>10</v>
      </c>
      <c r="L151" s="112" t="s">
        <v>4</v>
      </c>
      <c r="M151" s="123">
        <f>A151*J151</f>
        <v>0</v>
      </c>
    </row>
    <row r="152" spans="1:13" x14ac:dyDescent="0.2">
      <c r="A152" s="233"/>
      <c r="B152" s="124"/>
      <c r="C152" s="124"/>
      <c r="D152" s="124"/>
      <c r="E152" s="124"/>
      <c r="F152" s="124"/>
      <c r="G152" s="124"/>
      <c r="H152" s="137"/>
      <c r="I152" s="115"/>
      <c r="J152" s="115"/>
      <c r="K152" s="115"/>
      <c r="L152" s="112"/>
      <c r="M152" s="176"/>
    </row>
    <row r="153" spans="1:13" ht="13.5" thickBot="1" x14ac:dyDescent="0.25">
      <c r="A153" s="216"/>
      <c r="B153" s="141" t="s">
        <v>334</v>
      </c>
      <c r="C153" s="141"/>
      <c r="D153" s="141" t="s">
        <v>245</v>
      </c>
      <c r="E153" s="141"/>
      <c r="F153" s="141"/>
      <c r="G153" s="124" t="s">
        <v>9</v>
      </c>
      <c r="H153" s="137"/>
      <c r="I153" s="112" t="s">
        <v>6</v>
      </c>
      <c r="J153" s="122">
        <f>'Unit Prices'!D178</f>
        <v>6</v>
      </c>
      <c r="K153" s="112" t="s">
        <v>10</v>
      </c>
      <c r="L153" s="112" t="s">
        <v>4</v>
      </c>
      <c r="M153" s="123">
        <f>A153*J153</f>
        <v>0</v>
      </c>
    </row>
    <row r="154" spans="1:13" x14ac:dyDescent="0.2">
      <c r="A154" s="233"/>
      <c r="B154" s="124"/>
      <c r="C154" s="124"/>
      <c r="D154" s="124"/>
      <c r="E154" s="124"/>
      <c r="F154" s="124"/>
      <c r="G154" s="124"/>
      <c r="H154" s="137"/>
      <c r="I154" s="115"/>
      <c r="J154" s="115"/>
      <c r="K154" s="115"/>
      <c r="L154" s="112"/>
      <c r="M154" s="176"/>
    </row>
    <row r="155" spans="1:13" ht="12.75" customHeight="1" thickBot="1" x14ac:dyDescent="0.25">
      <c r="A155" s="216"/>
      <c r="B155" s="124" t="s">
        <v>334</v>
      </c>
      <c r="C155" s="124"/>
      <c r="D155" s="124" t="s">
        <v>50</v>
      </c>
      <c r="E155" s="124"/>
      <c r="F155" s="124"/>
      <c r="G155" s="124"/>
      <c r="H155" s="137"/>
      <c r="I155" s="112" t="s">
        <v>6</v>
      </c>
      <c r="J155" s="122">
        <f>'Unit Prices'!D182</f>
        <v>2</v>
      </c>
      <c r="K155" s="112" t="s">
        <v>10</v>
      </c>
      <c r="L155" s="112" t="s">
        <v>4</v>
      </c>
      <c r="M155" s="123">
        <f>A155*J155</f>
        <v>0</v>
      </c>
    </row>
    <row r="156" spans="1:13" ht="12.75" customHeight="1" x14ac:dyDescent="0.2">
      <c r="A156" s="233"/>
      <c r="B156" s="124"/>
      <c r="C156" s="124"/>
      <c r="D156" s="124"/>
      <c r="E156" s="124"/>
      <c r="F156" s="124"/>
      <c r="G156" s="124"/>
      <c r="H156" s="137"/>
      <c r="I156" s="115"/>
      <c r="J156" s="115"/>
      <c r="K156" s="115"/>
      <c r="L156" s="115"/>
      <c r="M156" s="176"/>
    </row>
    <row r="157" spans="1:13" ht="12.75" customHeight="1" thickBot="1" x14ac:dyDescent="0.25">
      <c r="A157" s="216"/>
      <c r="B157" s="141" t="s">
        <v>63</v>
      </c>
      <c r="C157" s="141"/>
      <c r="D157" s="141" t="s">
        <v>16</v>
      </c>
      <c r="E157" s="141"/>
      <c r="F157" s="141"/>
      <c r="G157" s="124" t="s">
        <v>9</v>
      </c>
      <c r="H157" s="137"/>
      <c r="I157" s="112" t="s">
        <v>6</v>
      </c>
      <c r="J157" s="122">
        <f>'Unit Prices'!D179</f>
        <v>200</v>
      </c>
      <c r="K157" s="112" t="s">
        <v>13</v>
      </c>
      <c r="L157" s="112" t="s">
        <v>4</v>
      </c>
      <c r="M157" s="123">
        <f>A157*J157</f>
        <v>0</v>
      </c>
    </row>
    <row r="158" spans="1:13" ht="12.75" customHeight="1" thickBot="1" x14ac:dyDescent="0.25">
      <c r="A158" s="352" t="s">
        <v>338</v>
      </c>
      <c r="B158" s="141"/>
      <c r="C158" s="141"/>
      <c r="D158" s="141"/>
      <c r="E158" s="141"/>
      <c r="F158" s="141"/>
      <c r="G158" s="124"/>
      <c r="H158" s="137"/>
      <c r="I158" s="112"/>
      <c r="J158" s="122"/>
      <c r="K158" s="112"/>
      <c r="L158" s="112"/>
      <c r="M158" s="211"/>
    </row>
    <row r="159" spans="1:13" ht="12.75" customHeight="1" thickBot="1" x14ac:dyDescent="0.25">
      <c r="A159" s="216"/>
      <c r="B159" s="268" t="s">
        <v>9</v>
      </c>
      <c r="C159" s="268"/>
      <c r="D159" s="268"/>
      <c r="E159" s="268"/>
      <c r="F159" s="268"/>
      <c r="G159" s="307" t="s">
        <v>9</v>
      </c>
      <c r="H159" s="353"/>
      <c r="I159" s="327" t="s">
        <v>6</v>
      </c>
      <c r="J159" s="326"/>
      <c r="K159" s="327" t="s">
        <v>13</v>
      </c>
      <c r="L159" s="112" t="s">
        <v>4</v>
      </c>
      <c r="M159" s="123">
        <f t="shared" ref="M159:M168" si="1">A159*J159</f>
        <v>0</v>
      </c>
    </row>
    <row r="160" spans="1:13" ht="12.75" customHeight="1" thickBot="1" x14ac:dyDescent="0.25">
      <c r="A160" s="216"/>
      <c r="B160" s="268" t="s">
        <v>9</v>
      </c>
      <c r="C160" s="268"/>
      <c r="D160" s="268"/>
      <c r="E160" s="268"/>
      <c r="F160" s="268"/>
      <c r="G160" s="307" t="s">
        <v>9</v>
      </c>
      <c r="H160" s="353"/>
      <c r="I160" s="327" t="s">
        <v>6</v>
      </c>
      <c r="J160" s="326"/>
      <c r="K160" s="327" t="s">
        <v>13</v>
      </c>
      <c r="L160" s="112" t="s">
        <v>4</v>
      </c>
      <c r="M160" s="123">
        <f t="shared" si="1"/>
        <v>0</v>
      </c>
    </row>
    <row r="161" spans="1:13" ht="12.75" customHeight="1" thickBot="1" x14ac:dyDescent="0.25">
      <c r="A161" s="216"/>
      <c r="B161" s="268" t="s">
        <v>9</v>
      </c>
      <c r="C161" s="268"/>
      <c r="D161" s="268"/>
      <c r="E161" s="268"/>
      <c r="F161" s="268"/>
      <c r="G161" s="307" t="s">
        <v>9</v>
      </c>
      <c r="H161" s="353"/>
      <c r="I161" s="327" t="s">
        <v>6</v>
      </c>
      <c r="J161" s="326"/>
      <c r="K161" s="327" t="s">
        <v>13</v>
      </c>
      <c r="L161" s="112" t="s">
        <v>4</v>
      </c>
      <c r="M161" s="123">
        <f t="shared" si="1"/>
        <v>0</v>
      </c>
    </row>
    <row r="162" spans="1:13" ht="12.75" customHeight="1" thickBot="1" x14ac:dyDescent="0.25">
      <c r="A162" s="216"/>
      <c r="B162" s="268" t="s">
        <v>9</v>
      </c>
      <c r="C162" s="268"/>
      <c r="D162" s="268"/>
      <c r="E162" s="268"/>
      <c r="F162" s="268"/>
      <c r="G162" s="307" t="s">
        <v>9</v>
      </c>
      <c r="H162" s="353"/>
      <c r="I162" s="327" t="s">
        <v>6</v>
      </c>
      <c r="J162" s="326"/>
      <c r="K162" s="327" t="s">
        <v>13</v>
      </c>
      <c r="L162" s="112" t="s">
        <v>4</v>
      </c>
      <c r="M162" s="123">
        <f t="shared" si="1"/>
        <v>0</v>
      </c>
    </row>
    <row r="163" spans="1:13" ht="12.75" customHeight="1" thickBot="1" x14ac:dyDescent="0.25">
      <c r="A163" s="216"/>
      <c r="B163" s="268" t="s">
        <v>9</v>
      </c>
      <c r="C163" s="268"/>
      <c r="D163" s="268"/>
      <c r="E163" s="268"/>
      <c r="F163" s="268"/>
      <c r="G163" s="307" t="s">
        <v>9</v>
      </c>
      <c r="H163" s="353"/>
      <c r="I163" s="327" t="s">
        <v>6</v>
      </c>
      <c r="J163" s="326"/>
      <c r="K163" s="327" t="s">
        <v>13</v>
      </c>
      <c r="L163" s="112" t="s">
        <v>4</v>
      </c>
      <c r="M163" s="123">
        <f t="shared" si="1"/>
        <v>0</v>
      </c>
    </row>
    <row r="164" spans="1:13" ht="12.75" customHeight="1" thickBot="1" x14ac:dyDescent="0.25">
      <c r="A164" s="216"/>
      <c r="B164" s="268" t="s">
        <v>9</v>
      </c>
      <c r="C164" s="268"/>
      <c r="D164" s="268"/>
      <c r="E164" s="268"/>
      <c r="F164" s="268"/>
      <c r="G164" s="307" t="s">
        <v>9</v>
      </c>
      <c r="H164" s="353"/>
      <c r="I164" s="327" t="s">
        <v>6</v>
      </c>
      <c r="J164" s="326"/>
      <c r="K164" s="327" t="s">
        <v>13</v>
      </c>
      <c r="L164" s="112" t="s">
        <v>4</v>
      </c>
      <c r="M164" s="123">
        <f t="shared" si="1"/>
        <v>0</v>
      </c>
    </row>
    <row r="165" spans="1:13" ht="12.75" customHeight="1" thickBot="1" x14ac:dyDescent="0.25">
      <c r="A165" s="216"/>
      <c r="B165" s="268" t="s">
        <v>9</v>
      </c>
      <c r="C165" s="268"/>
      <c r="D165" s="268"/>
      <c r="E165" s="268"/>
      <c r="F165" s="268"/>
      <c r="G165" s="307" t="s">
        <v>9</v>
      </c>
      <c r="H165" s="353"/>
      <c r="I165" s="327" t="s">
        <v>6</v>
      </c>
      <c r="J165" s="326"/>
      <c r="K165" s="327" t="s">
        <v>13</v>
      </c>
      <c r="L165" s="112" t="s">
        <v>4</v>
      </c>
      <c r="M165" s="123">
        <f t="shared" si="1"/>
        <v>0</v>
      </c>
    </row>
    <row r="166" spans="1:13" ht="12.75" customHeight="1" thickBot="1" x14ac:dyDescent="0.25">
      <c r="A166" s="216"/>
      <c r="B166" s="268" t="s">
        <v>9</v>
      </c>
      <c r="C166" s="268"/>
      <c r="D166" s="268"/>
      <c r="E166" s="268"/>
      <c r="F166" s="268"/>
      <c r="G166" s="307" t="s">
        <v>9</v>
      </c>
      <c r="H166" s="353"/>
      <c r="I166" s="327" t="s">
        <v>6</v>
      </c>
      <c r="J166" s="326"/>
      <c r="K166" s="327" t="s">
        <v>13</v>
      </c>
      <c r="L166" s="112" t="s">
        <v>4</v>
      </c>
      <c r="M166" s="123">
        <f t="shared" si="1"/>
        <v>0</v>
      </c>
    </row>
    <row r="167" spans="1:13" ht="12.75" customHeight="1" thickBot="1" x14ac:dyDescent="0.25">
      <c r="A167" s="216"/>
      <c r="B167" s="268" t="s">
        <v>9</v>
      </c>
      <c r="C167" s="268"/>
      <c r="D167" s="268"/>
      <c r="E167" s="268"/>
      <c r="F167" s="268"/>
      <c r="G167" s="307" t="s">
        <v>9</v>
      </c>
      <c r="H167" s="353"/>
      <c r="I167" s="327" t="s">
        <v>6</v>
      </c>
      <c r="J167" s="326"/>
      <c r="K167" s="327" t="s">
        <v>13</v>
      </c>
      <c r="L167" s="112" t="s">
        <v>4</v>
      </c>
      <c r="M167" s="123">
        <f t="shared" si="1"/>
        <v>0</v>
      </c>
    </row>
    <row r="168" spans="1:13" ht="13.5" thickBot="1" x14ac:dyDescent="0.25">
      <c r="A168" s="216"/>
      <c r="B168" s="268" t="s">
        <v>9</v>
      </c>
      <c r="C168" s="268"/>
      <c r="D168" s="268"/>
      <c r="E168" s="268"/>
      <c r="F168" s="268"/>
      <c r="G168" s="307" t="s">
        <v>9</v>
      </c>
      <c r="H168" s="353"/>
      <c r="I168" s="327" t="s">
        <v>6</v>
      </c>
      <c r="J168" s="326"/>
      <c r="K168" s="327" t="s">
        <v>13</v>
      </c>
      <c r="L168" s="112" t="s">
        <v>4</v>
      </c>
      <c r="M168" s="123">
        <f t="shared" si="1"/>
        <v>0</v>
      </c>
    </row>
    <row r="169" spans="1:13" ht="13.5" thickBot="1" x14ac:dyDescent="0.25">
      <c r="A169" s="125" t="s">
        <v>54</v>
      </c>
      <c r="B169" s="126"/>
      <c r="C169" s="126"/>
      <c r="D169" s="126"/>
      <c r="E169" s="126"/>
      <c r="F169" s="126"/>
      <c r="G169" s="146"/>
      <c r="H169" s="182"/>
      <c r="I169" s="126"/>
      <c r="J169" s="126"/>
      <c r="K169" s="183"/>
      <c r="L169" s="184" t="s">
        <v>56</v>
      </c>
      <c r="M169" s="211">
        <f>(M12+M17+M21+M26+M30+M34+M38+M42+M47+M51+M55+M59+M63+M67+M69+M71+M73+M75+M77+M79+M81+M83+M87+M89+M91+M93+M95+M97+M99+M101+M103+M105+M107+M109+M111+M113+M116+M117+M118+M119+M120+M121+M122+M123+M124+M125+M126+M127+M128+M131+M135+M137+M139+M141+M143+M145+M147+M149+M151+M153+M155+M157+M159+M160+M161+M162+M163+M164+M165+M166+M167+M168)</f>
        <v>0</v>
      </c>
    </row>
    <row r="170" spans="1:13" ht="13.5" thickBot="1" x14ac:dyDescent="0.25">
      <c r="A170" s="148"/>
      <c r="B170" s="179"/>
      <c r="C170" s="179"/>
      <c r="D170" s="179"/>
      <c r="E170" s="179"/>
      <c r="F170" s="179"/>
      <c r="G170" s="179"/>
      <c r="H170" s="179"/>
      <c r="I170" s="185"/>
      <c r="J170" s="185"/>
      <c r="K170" s="185"/>
      <c r="L170" s="185"/>
      <c r="M170" s="110"/>
    </row>
    <row r="171" spans="1:13" ht="13.5" thickBot="1" x14ac:dyDescent="0.25">
      <c r="A171" s="125" t="s">
        <v>27</v>
      </c>
      <c r="B171" s="126"/>
      <c r="C171" s="126"/>
      <c r="D171" s="126"/>
      <c r="E171" s="186" t="s">
        <v>53</v>
      </c>
      <c r="F171" s="186"/>
      <c r="G171" s="186"/>
      <c r="H171" s="186"/>
      <c r="I171" s="186"/>
      <c r="J171" s="186"/>
      <c r="K171" s="126"/>
      <c r="L171" s="127"/>
      <c r="M171" s="128"/>
    </row>
    <row r="172" spans="1:13" x14ac:dyDescent="0.2">
      <c r="A172" s="173"/>
      <c r="B172" s="168" t="s">
        <v>9</v>
      </c>
      <c r="C172" s="166" t="s">
        <v>9</v>
      </c>
      <c r="D172" s="166" t="s">
        <v>9</v>
      </c>
      <c r="E172" s="168"/>
      <c r="F172" s="166" t="s">
        <v>9</v>
      </c>
      <c r="G172" s="165" t="s">
        <v>9</v>
      </c>
      <c r="H172" s="187"/>
      <c r="I172" s="169" t="s">
        <v>9</v>
      </c>
      <c r="J172" s="170" t="s">
        <v>9</v>
      </c>
      <c r="K172" s="174" t="s">
        <v>9</v>
      </c>
      <c r="L172" s="169" t="s">
        <v>9</v>
      </c>
      <c r="M172" s="171"/>
    </row>
    <row r="173" spans="1:13" ht="13.5" thickBot="1" x14ac:dyDescent="0.25">
      <c r="A173" s="234">
        <f>M169</f>
        <v>0</v>
      </c>
      <c r="B173" s="155" t="s">
        <v>52</v>
      </c>
      <c r="C173" s="155"/>
      <c r="D173" s="155"/>
      <c r="E173" s="155"/>
      <c r="F173" s="155"/>
      <c r="G173" s="112" t="s">
        <v>55</v>
      </c>
      <c r="H173" s="151">
        <v>0.03</v>
      </c>
      <c r="I173" s="112"/>
      <c r="J173" s="116"/>
      <c r="K173" s="121"/>
      <c r="L173" s="112" t="s">
        <v>4</v>
      </c>
      <c r="M173" s="123">
        <f>M169*0.03</f>
        <v>0</v>
      </c>
    </row>
    <row r="174" spans="1:13" ht="13.5" thickBot="1" x14ac:dyDescent="0.25">
      <c r="A174" s="118"/>
      <c r="B174" s="124"/>
      <c r="C174" s="124"/>
      <c r="D174" s="124"/>
      <c r="E174" s="124"/>
      <c r="F174" s="124"/>
      <c r="G174" s="115"/>
      <c r="H174" s="120"/>
      <c r="I174" s="115"/>
      <c r="J174" s="115"/>
      <c r="K174" s="137"/>
      <c r="L174" s="112"/>
      <c r="M174" s="117"/>
    </row>
    <row r="175" spans="1:13" ht="13.5" thickBot="1" x14ac:dyDescent="0.25">
      <c r="A175" s="188"/>
      <c r="B175" s="189"/>
      <c r="C175" s="189"/>
      <c r="D175" s="189"/>
      <c r="E175" s="189"/>
      <c r="F175" s="189"/>
      <c r="G175" s="189"/>
      <c r="H175" s="189"/>
      <c r="I175" s="189"/>
      <c r="J175" s="189"/>
      <c r="K175" s="189"/>
      <c r="L175" s="189"/>
      <c r="M175" s="190"/>
    </row>
    <row r="176" spans="1:13" ht="13.5" thickBot="1" x14ac:dyDescent="0.25">
      <c r="A176" s="191"/>
      <c r="B176" s="192" t="s">
        <v>9</v>
      </c>
      <c r="C176" s="192"/>
      <c r="D176" s="192"/>
      <c r="E176" s="192"/>
      <c r="F176" s="192"/>
      <c r="G176" s="192"/>
      <c r="H176" s="193" t="s">
        <v>17</v>
      </c>
      <c r="I176" s="193"/>
      <c r="J176" s="193"/>
      <c r="K176" s="193"/>
      <c r="L176" s="194" t="s">
        <v>4</v>
      </c>
      <c r="M176" s="195">
        <f>M169+M173</f>
        <v>0</v>
      </c>
    </row>
    <row r="177" spans="1:13" ht="15" customHeight="1" thickBot="1" x14ac:dyDescent="0.25">
      <c r="A177" s="191"/>
      <c r="B177" s="192"/>
      <c r="C177" s="192"/>
      <c r="D177" s="192"/>
      <c r="E177" s="192"/>
      <c r="F177" s="192"/>
      <c r="G177" s="192"/>
      <c r="H177" s="193" t="s">
        <v>35</v>
      </c>
      <c r="I177" s="193"/>
      <c r="J177" s="193"/>
      <c r="K177" s="193"/>
      <c r="L177" s="194" t="s">
        <v>4</v>
      </c>
      <c r="M177" s="196">
        <f>M176*0.1</f>
        <v>0</v>
      </c>
    </row>
    <row r="178" spans="1:13" ht="15" customHeight="1" thickBot="1" x14ac:dyDescent="0.25">
      <c r="A178" s="191"/>
      <c r="B178" s="192"/>
      <c r="C178" s="192"/>
      <c r="D178" s="192"/>
      <c r="E178" s="192"/>
      <c r="F178" s="192"/>
      <c r="G178" s="192"/>
      <c r="H178" s="193" t="s">
        <v>18</v>
      </c>
      <c r="I178" s="193"/>
      <c r="J178" s="193"/>
      <c r="K178" s="193"/>
      <c r="L178" s="194" t="s">
        <v>4</v>
      </c>
      <c r="M178" s="197">
        <f>M176+M177</f>
        <v>0</v>
      </c>
    </row>
    <row r="179" spans="1:13" ht="15" customHeight="1" thickBot="1" x14ac:dyDescent="0.25">
      <c r="A179" s="191"/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  <c r="M179" s="198"/>
    </row>
    <row r="180" spans="1:13" ht="13.5" thickBot="1" x14ac:dyDescent="0.25">
      <c r="A180" s="199" t="s">
        <v>36</v>
      </c>
      <c r="B180" s="168"/>
      <c r="C180" s="168"/>
      <c r="D180" s="168"/>
      <c r="E180" s="168"/>
      <c r="F180" s="168"/>
      <c r="G180" s="200" t="s">
        <v>4</v>
      </c>
      <c r="H180" s="201" t="e">
        <f>M178/D8</f>
        <v>#VALUE!</v>
      </c>
      <c r="I180" s="168"/>
      <c r="J180" s="168"/>
      <c r="K180" s="202" t="s">
        <v>41</v>
      </c>
      <c r="L180" s="168"/>
      <c r="M180" s="212"/>
    </row>
    <row r="181" spans="1:13" ht="15" customHeight="1" thickBot="1" x14ac:dyDescent="0.25">
      <c r="A181" s="203" t="s">
        <v>19</v>
      </c>
      <c r="B181" s="179"/>
      <c r="C181" s="179"/>
      <c r="D181" s="179"/>
      <c r="E181" s="179"/>
      <c r="F181" s="179"/>
      <c r="G181" s="204" t="s">
        <v>4</v>
      </c>
      <c r="H181" s="205">
        <f>M176*0.03</f>
        <v>0</v>
      </c>
      <c r="I181" s="179"/>
      <c r="J181" s="179"/>
      <c r="K181" s="206" t="s">
        <v>42</v>
      </c>
      <c r="L181" s="179"/>
      <c r="M181" s="213"/>
    </row>
    <row r="182" spans="1:13" ht="15" customHeight="1" x14ac:dyDescent="0.2">
      <c r="A182" s="110"/>
      <c r="B182" s="110"/>
      <c r="C182" s="110"/>
      <c r="D182" s="110"/>
      <c r="E182" s="110"/>
      <c r="F182" s="110"/>
      <c r="G182" s="110"/>
      <c r="H182" s="110"/>
      <c r="I182" s="110"/>
      <c r="J182" s="110"/>
      <c r="K182" s="110"/>
      <c r="L182" s="110"/>
      <c r="M182" s="110"/>
    </row>
  </sheetData>
  <sheetProtection password="EBE7" sheet="1" objects="1" scenarios="1" selectLockedCells="1"/>
  <mergeCells count="51">
    <mergeCell ref="C97:G97"/>
    <mergeCell ref="C126:G126"/>
    <mergeCell ref="C127:G127"/>
    <mergeCell ref="C128:G128"/>
    <mergeCell ref="C116:G116"/>
    <mergeCell ref="C117:G117"/>
    <mergeCell ref="C118:G118"/>
    <mergeCell ref="C119:G119"/>
    <mergeCell ref="C120:G120"/>
    <mergeCell ref="C121:G121"/>
    <mergeCell ref="C122:G122"/>
    <mergeCell ref="C109:G109"/>
    <mergeCell ref="C99:G99"/>
    <mergeCell ref="C101:G101"/>
    <mergeCell ref="C103:G103"/>
    <mergeCell ref="A2:M2"/>
    <mergeCell ref="A3:M3"/>
    <mergeCell ref="A9:G9"/>
    <mergeCell ref="E7:F7"/>
    <mergeCell ref="I7:J7"/>
    <mergeCell ref="B7:D7"/>
    <mergeCell ref="B6:K6"/>
    <mergeCell ref="D4:M4"/>
    <mergeCell ref="G8:H8"/>
    <mergeCell ref="B8:C8"/>
    <mergeCell ref="B23:M23"/>
    <mergeCell ref="H9:J9"/>
    <mergeCell ref="C95:G95"/>
    <mergeCell ref="C87:G87"/>
    <mergeCell ref="C89:G89"/>
    <mergeCell ref="C91:G91"/>
    <mergeCell ref="C93:G93"/>
    <mergeCell ref="D67:H67"/>
    <mergeCell ref="D69:H69"/>
    <mergeCell ref="D71:H71"/>
    <mergeCell ref="D81:H81"/>
    <mergeCell ref="D83:H83"/>
    <mergeCell ref="D73:H73"/>
    <mergeCell ref="D75:H75"/>
    <mergeCell ref="D77:H77"/>
    <mergeCell ref="D79:H79"/>
    <mergeCell ref="C105:G105"/>
    <mergeCell ref="C107:G107"/>
    <mergeCell ref="C111:G111"/>
    <mergeCell ref="C139:G139"/>
    <mergeCell ref="C113:G113"/>
    <mergeCell ref="C135:G135"/>
    <mergeCell ref="C137:G137"/>
    <mergeCell ref="C123:G123"/>
    <mergeCell ref="C124:G124"/>
    <mergeCell ref="C125:G125"/>
  </mergeCells>
  <phoneticPr fontId="8" type="noConversion"/>
  <printOptions horizontalCentered="1"/>
  <pageMargins left="0.94" right="0.75" top="0.52" bottom="1.27" header="0.5" footer="0.5"/>
  <pageSetup scale="69" orientation="portrait" horizontalDpi="4294967292" verticalDpi="300" r:id="rId1"/>
  <headerFooter alignWithMargins="0">
    <oddFooter>&amp;C&amp;"Arial,Bold"&amp;11Page &amp;P</oddFooter>
  </headerFooter>
  <rowBreaks count="2" manualBreakCount="2">
    <brk id="64" max="16383" man="1"/>
    <brk id="128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F33" sqref="F33"/>
    </sheetView>
  </sheetViews>
  <sheetFormatPr defaultRowHeight="12.75" x14ac:dyDescent="0.2"/>
  <cols>
    <col min="1" max="1" width="32.42578125" customWidth="1"/>
    <col min="5" max="6" width="10.42578125" customWidth="1"/>
    <col min="7" max="8" width="10" customWidth="1"/>
    <col min="9" max="9" width="9.7109375" customWidth="1"/>
    <col min="10" max="10" width="11.140625" customWidth="1"/>
  </cols>
  <sheetData>
    <row r="1" spans="1:10" ht="14.25" x14ac:dyDescent="0.2">
      <c r="A1" s="249" t="s">
        <v>248</v>
      </c>
      <c r="B1" s="250"/>
      <c r="C1" s="251"/>
      <c r="D1" s="251"/>
      <c r="E1" s="251"/>
      <c r="F1" s="251"/>
      <c r="G1" s="251"/>
      <c r="H1" s="251"/>
      <c r="I1" s="251"/>
      <c r="J1" s="252"/>
    </row>
    <row r="2" spans="1:10" ht="14.25" x14ac:dyDescent="0.2">
      <c r="A2" s="253" t="s">
        <v>249</v>
      </c>
      <c r="B2" s="254"/>
      <c r="C2" s="255"/>
      <c r="D2" s="255"/>
      <c r="E2" s="255"/>
      <c r="F2" s="255"/>
      <c r="G2" s="255"/>
      <c r="H2" s="255"/>
      <c r="I2" s="255"/>
      <c r="J2" s="256"/>
    </row>
    <row r="3" spans="1:10" x14ac:dyDescent="0.2">
      <c r="A3" s="257" t="s">
        <v>367</v>
      </c>
      <c r="B3" s="258"/>
      <c r="C3" s="255"/>
      <c r="D3" s="255"/>
      <c r="E3" s="255"/>
      <c r="F3" s="255"/>
      <c r="G3" s="255"/>
      <c r="H3" s="255"/>
      <c r="I3" s="255"/>
      <c r="J3" s="256"/>
    </row>
    <row r="4" spans="1:10" ht="16.5" customHeight="1" thickBot="1" x14ac:dyDescent="0.25">
      <c r="A4" s="259" t="s">
        <v>331</v>
      </c>
      <c r="B4" s="260"/>
      <c r="C4" s="261" t="s">
        <v>323</v>
      </c>
      <c r="D4" s="321">
        <v>39343</v>
      </c>
      <c r="E4" s="261" t="s">
        <v>324</v>
      </c>
      <c r="F4" s="261"/>
      <c r="G4" s="401" t="s">
        <v>343</v>
      </c>
      <c r="H4" s="402"/>
      <c r="I4" s="255"/>
      <c r="J4" s="256"/>
    </row>
    <row r="5" spans="1:10" ht="13.5" thickBot="1" x14ac:dyDescent="0.25">
      <c r="A5" s="299" t="s">
        <v>342</v>
      </c>
      <c r="B5" s="262"/>
      <c r="C5" s="2"/>
      <c r="D5" s="2"/>
      <c r="E5" s="2"/>
      <c r="F5" s="2"/>
      <c r="G5" s="2"/>
      <c r="H5" s="2"/>
      <c r="I5" s="2"/>
      <c r="J5" s="29"/>
    </row>
    <row r="6" spans="1:10" ht="16.5" thickBot="1" x14ac:dyDescent="0.3">
      <c r="A6" s="263" t="s">
        <v>330</v>
      </c>
      <c r="B6" s="399" t="s">
        <v>341</v>
      </c>
      <c r="C6" s="400"/>
      <c r="D6" s="400"/>
      <c r="E6" s="400"/>
      <c r="F6" s="400"/>
      <c r="G6" s="400"/>
      <c r="H6" s="400"/>
      <c r="I6" s="2"/>
      <c r="J6" s="29"/>
    </row>
    <row r="7" spans="1:10" ht="13.5" thickBot="1" x14ac:dyDescent="0.25">
      <c r="A7" s="259"/>
      <c r="B7" s="262"/>
      <c r="C7" s="2"/>
      <c r="D7" s="2"/>
      <c r="E7" s="2"/>
      <c r="F7" s="2"/>
      <c r="G7" s="2"/>
      <c r="H7" s="2"/>
      <c r="I7" s="2"/>
      <c r="J7" s="29"/>
    </row>
    <row r="8" spans="1:10" x14ac:dyDescent="0.2">
      <c r="A8" s="279" t="s">
        <v>261</v>
      </c>
      <c r="B8" s="280"/>
      <c r="C8" s="280" t="s">
        <v>9</v>
      </c>
      <c r="D8" s="290"/>
      <c r="E8" s="291"/>
      <c r="F8" s="293"/>
      <c r="G8" s="291"/>
      <c r="H8" s="293"/>
      <c r="I8" s="291"/>
      <c r="J8" s="282"/>
    </row>
    <row r="9" spans="1:10" x14ac:dyDescent="0.2">
      <c r="A9" s="278"/>
      <c r="B9" s="276"/>
      <c r="C9" s="276"/>
      <c r="D9" s="287" t="s">
        <v>250</v>
      </c>
      <c r="E9" s="288"/>
      <c r="F9" s="287" t="s">
        <v>251</v>
      </c>
      <c r="G9" s="288"/>
      <c r="H9" s="287" t="s">
        <v>252</v>
      </c>
      <c r="I9" s="288"/>
      <c r="J9" s="277"/>
    </row>
    <row r="10" spans="1:10" ht="13.5" thickBot="1" x14ac:dyDescent="0.25">
      <c r="A10" s="311"/>
      <c r="B10" s="284" t="s">
        <v>266</v>
      </c>
      <c r="C10" s="285" t="s">
        <v>269</v>
      </c>
      <c r="D10" s="289" t="s">
        <v>267</v>
      </c>
      <c r="E10" s="292" t="s">
        <v>308</v>
      </c>
      <c r="F10" s="289" t="s">
        <v>267</v>
      </c>
      <c r="G10" s="292" t="s">
        <v>308</v>
      </c>
      <c r="H10" s="289" t="s">
        <v>267</v>
      </c>
      <c r="I10" s="294" t="s">
        <v>308</v>
      </c>
      <c r="J10" s="286" t="s">
        <v>268</v>
      </c>
    </row>
    <row r="11" spans="1:10" x14ac:dyDescent="0.2">
      <c r="A11" s="297" t="s">
        <v>253</v>
      </c>
      <c r="B11" s="296"/>
      <c r="C11" s="298"/>
      <c r="D11" s="403"/>
      <c r="E11" s="404"/>
      <c r="F11" s="403"/>
      <c r="G11" s="404"/>
      <c r="H11" s="403"/>
      <c r="I11" s="405"/>
      <c r="J11" s="295"/>
    </row>
    <row r="12" spans="1:10" x14ac:dyDescent="0.2">
      <c r="A12" s="265" t="s">
        <v>271</v>
      </c>
      <c r="B12" s="266">
        <f>'Unit Prices'!D23</f>
        <v>20</v>
      </c>
      <c r="C12" s="124" t="s">
        <v>8</v>
      </c>
      <c r="D12" s="217"/>
      <c r="E12" s="266">
        <f>B12*D12</f>
        <v>0</v>
      </c>
      <c r="F12" s="217"/>
      <c r="G12" s="266">
        <f>B12*F12</f>
        <v>0</v>
      </c>
      <c r="H12" s="217"/>
      <c r="I12" s="266">
        <f>B12*H12</f>
        <v>0</v>
      </c>
      <c r="J12" s="269">
        <f t="shared" ref="J12:J40" si="0">SUM(E12+G12+I12)</f>
        <v>0</v>
      </c>
    </row>
    <row r="13" spans="1:10" x14ac:dyDescent="0.2">
      <c r="A13" s="265" t="s">
        <v>339</v>
      </c>
      <c r="B13" s="266">
        <f>'Unit Prices'!D22</f>
        <v>30</v>
      </c>
      <c r="C13" s="124" t="s">
        <v>8</v>
      </c>
      <c r="D13" s="217"/>
      <c r="E13" s="266">
        <f t="shared" ref="E13:E33" si="1">B13*D13</f>
        <v>0</v>
      </c>
      <c r="F13" s="217"/>
      <c r="G13" s="266">
        <f t="shared" ref="G13:G40" si="2">B13*F13</f>
        <v>0</v>
      </c>
      <c r="H13" s="217"/>
      <c r="I13" s="266">
        <f t="shared" ref="I13:I40" si="3">B13*H13</f>
        <v>0</v>
      </c>
      <c r="J13" s="269">
        <f t="shared" si="0"/>
        <v>0</v>
      </c>
    </row>
    <row r="14" spans="1:10" x14ac:dyDescent="0.2">
      <c r="A14" s="265" t="s">
        <v>272</v>
      </c>
      <c r="B14" s="266">
        <f>'Unit Prices'!D21</f>
        <v>10</v>
      </c>
      <c r="C14" s="124" t="s">
        <v>8</v>
      </c>
      <c r="D14" s="217"/>
      <c r="E14" s="266">
        <f t="shared" si="1"/>
        <v>0</v>
      </c>
      <c r="F14" s="217"/>
      <c r="G14" s="266">
        <f t="shared" si="2"/>
        <v>0</v>
      </c>
      <c r="H14" s="217"/>
      <c r="I14" s="266">
        <f t="shared" si="3"/>
        <v>0</v>
      </c>
      <c r="J14" s="269">
        <f t="shared" si="0"/>
        <v>0</v>
      </c>
    </row>
    <row r="15" spans="1:10" x14ac:dyDescent="0.2">
      <c r="A15" s="265" t="s">
        <v>273</v>
      </c>
      <c r="B15" s="266">
        <f>'Unit Prices'!D183</f>
        <v>40</v>
      </c>
      <c r="C15" s="124" t="s">
        <v>8</v>
      </c>
      <c r="D15" s="217"/>
      <c r="E15" s="266">
        <f t="shared" si="1"/>
        <v>0</v>
      </c>
      <c r="F15" s="217"/>
      <c r="G15" s="266">
        <f t="shared" si="2"/>
        <v>0</v>
      </c>
      <c r="H15" s="217"/>
      <c r="I15" s="266">
        <f t="shared" si="3"/>
        <v>0</v>
      </c>
      <c r="J15" s="269">
        <f t="shared" si="0"/>
        <v>0</v>
      </c>
    </row>
    <row r="16" spans="1:10" x14ac:dyDescent="0.2">
      <c r="A16" s="265" t="s">
        <v>274</v>
      </c>
      <c r="B16" s="266">
        <f>'Unit Prices'!D184</f>
        <v>3</v>
      </c>
      <c r="C16" s="124" t="s">
        <v>10</v>
      </c>
      <c r="D16" s="217"/>
      <c r="E16" s="266">
        <f t="shared" si="1"/>
        <v>0</v>
      </c>
      <c r="F16" s="217"/>
      <c r="G16" s="266">
        <f t="shared" si="2"/>
        <v>0</v>
      </c>
      <c r="H16" s="217"/>
      <c r="I16" s="266">
        <f t="shared" si="3"/>
        <v>0</v>
      </c>
      <c r="J16" s="269">
        <f t="shared" si="0"/>
        <v>0</v>
      </c>
    </row>
    <row r="17" spans="1:10" x14ac:dyDescent="0.2">
      <c r="A17" s="265" t="s">
        <v>275</v>
      </c>
      <c r="B17" s="266">
        <f>'Unit Prices'!D185</f>
        <v>25</v>
      </c>
      <c r="C17" s="124" t="s">
        <v>8</v>
      </c>
      <c r="D17" s="217"/>
      <c r="E17" s="266">
        <f t="shared" si="1"/>
        <v>0</v>
      </c>
      <c r="F17" s="217"/>
      <c r="G17" s="266">
        <f t="shared" si="2"/>
        <v>0</v>
      </c>
      <c r="H17" s="217"/>
      <c r="I17" s="266">
        <f t="shared" si="3"/>
        <v>0</v>
      </c>
      <c r="J17" s="269">
        <f t="shared" si="0"/>
        <v>0</v>
      </c>
    </row>
    <row r="18" spans="1:10" x14ac:dyDescent="0.2">
      <c r="A18" s="265" t="s">
        <v>276</v>
      </c>
      <c r="B18" s="266">
        <f>'Unit Prices'!D29</f>
        <v>5</v>
      </c>
      <c r="C18" s="124" t="s">
        <v>10</v>
      </c>
      <c r="D18" s="217"/>
      <c r="E18" s="266">
        <f t="shared" si="1"/>
        <v>0</v>
      </c>
      <c r="F18" s="217"/>
      <c r="G18" s="266">
        <f t="shared" si="2"/>
        <v>0</v>
      </c>
      <c r="H18" s="217"/>
      <c r="I18" s="266">
        <f t="shared" si="3"/>
        <v>0</v>
      </c>
      <c r="J18" s="269">
        <f t="shared" si="0"/>
        <v>0</v>
      </c>
    </row>
    <row r="19" spans="1:10" x14ac:dyDescent="0.2">
      <c r="A19" s="265" t="s">
        <v>277</v>
      </c>
      <c r="B19" s="266">
        <f>'Unit Prices'!D186</f>
        <v>550</v>
      </c>
      <c r="C19" s="124" t="s">
        <v>8</v>
      </c>
      <c r="D19" s="217"/>
      <c r="E19" s="266">
        <f t="shared" si="1"/>
        <v>0</v>
      </c>
      <c r="F19" s="217"/>
      <c r="G19" s="266">
        <f t="shared" si="2"/>
        <v>0</v>
      </c>
      <c r="H19" s="217"/>
      <c r="I19" s="266">
        <f t="shared" si="3"/>
        <v>0</v>
      </c>
      <c r="J19" s="269">
        <f t="shared" si="0"/>
        <v>0</v>
      </c>
    </row>
    <row r="20" spans="1:10" x14ac:dyDescent="0.2">
      <c r="A20" s="265" t="s">
        <v>278</v>
      </c>
      <c r="B20" s="268"/>
      <c r="C20" s="124" t="s">
        <v>12</v>
      </c>
      <c r="D20" s="217"/>
      <c r="E20" s="266">
        <f t="shared" si="1"/>
        <v>0</v>
      </c>
      <c r="F20" s="217"/>
      <c r="G20" s="266">
        <f t="shared" si="2"/>
        <v>0</v>
      </c>
      <c r="H20" s="217"/>
      <c r="I20" s="266">
        <f t="shared" si="3"/>
        <v>0</v>
      </c>
      <c r="J20" s="269">
        <f t="shared" si="0"/>
        <v>0</v>
      </c>
    </row>
    <row r="21" spans="1:10" x14ac:dyDescent="0.2">
      <c r="A21" s="265" t="s">
        <v>279</v>
      </c>
      <c r="B21" s="268"/>
      <c r="C21" s="124" t="s">
        <v>12</v>
      </c>
      <c r="D21" s="217"/>
      <c r="E21" s="266">
        <f t="shared" si="1"/>
        <v>0</v>
      </c>
      <c r="F21" s="217"/>
      <c r="G21" s="266">
        <f t="shared" si="2"/>
        <v>0</v>
      </c>
      <c r="H21" s="217"/>
      <c r="I21" s="266">
        <f t="shared" si="3"/>
        <v>0</v>
      </c>
      <c r="J21" s="269">
        <f t="shared" si="0"/>
        <v>0</v>
      </c>
    </row>
    <row r="22" spans="1:10" x14ac:dyDescent="0.2">
      <c r="A22" s="265" t="s">
        <v>280</v>
      </c>
      <c r="B22" s="270">
        <f>'Unit Prices'!D187</f>
        <v>250</v>
      </c>
      <c r="C22" s="124" t="s">
        <v>13</v>
      </c>
      <c r="D22" s="217"/>
      <c r="E22" s="266">
        <f t="shared" si="1"/>
        <v>0</v>
      </c>
      <c r="F22" s="217"/>
      <c r="G22" s="266">
        <f t="shared" si="2"/>
        <v>0</v>
      </c>
      <c r="H22" s="217"/>
      <c r="I22" s="266">
        <f t="shared" si="3"/>
        <v>0</v>
      </c>
      <c r="J22" s="269">
        <f t="shared" si="0"/>
        <v>0</v>
      </c>
    </row>
    <row r="23" spans="1:10" x14ac:dyDescent="0.2">
      <c r="A23" s="265" t="s">
        <v>329</v>
      </c>
      <c r="B23" s="270">
        <f>'Unit Prices'!D188</f>
        <v>75</v>
      </c>
      <c r="C23" s="124" t="s">
        <v>13</v>
      </c>
      <c r="D23" s="217"/>
      <c r="E23" s="266">
        <f t="shared" si="1"/>
        <v>0</v>
      </c>
      <c r="F23" s="217"/>
      <c r="G23" s="266">
        <f t="shared" si="2"/>
        <v>0</v>
      </c>
      <c r="H23" s="217"/>
      <c r="I23" s="266">
        <f t="shared" si="3"/>
        <v>0</v>
      </c>
      <c r="J23" s="269">
        <f t="shared" si="0"/>
        <v>0</v>
      </c>
    </row>
    <row r="24" spans="1:10" x14ac:dyDescent="0.2">
      <c r="A24" s="265" t="s">
        <v>281</v>
      </c>
      <c r="B24" s="270">
        <f>'Unit Prices'!D189</f>
        <v>25</v>
      </c>
      <c r="C24" s="124" t="s">
        <v>13</v>
      </c>
      <c r="D24" s="217"/>
      <c r="E24" s="266">
        <f t="shared" si="1"/>
        <v>0</v>
      </c>
      <c r="F24" s="217"/>
      <c r="G24" s="266">
        <f t="shared" si="2"/>
        <v>0</v>
      </c>
      <c r="H24" s="217"/>
      <c r="I24" s="266">
        <f t="shared" si="3"/>
        <v>0</v>
      </c>
      <c r="J24" s="269">
        <f t="shared" si="0"/>
        <v>0</v>
      </c>
    </row>
    <row r="25" spans="1:10" x14ac:dyDescent="0.2">
      <c r="A25" s="265" t="s">
        <v>282</v>
      </c>
      <c r="B25" s="270">
        <f>'Unit Prices'!D194</f>
        <v>80</v>
      </c>
      <c r="C25" s="124" t="s">
        <v>8</v>
      </c>
      <c r="D25" s="217"/>
      <c r="E25" s="266">
        <f t="shared" si="1"/>
        <v>0</v>
      </c>
      <c r="F25" s="217"/>
      <c r="G25" s="266">
        <f t="shared" si="2"/>
        <v>0</v>
      </c>
      <c r="H25" s="217"/>
      <c r="I25" s="266">
        <f t="shared" si="3"/>
        <v>0</v>
      </c>
      <c r="J25" s="269">
        <f t="shared" si="0"/>
        <v>0</v>
      </c>
    </row>
    <row r="26" spans="1:10" x14ac:dyDescent="0.2">
      <c r="A26" s="265" t="s">
        <v>283</v>
      </c>
      <c r="B26" s="268"/>
      <c r="C26" s="307"/>
      <c r="D26" s="217"/>
      <c r="E26" s="306">
        <f t="shared" si="1"/>
        <v>0</v>
      </c>
      <c r="F26" s="217"/>
      <c r="G26" s="306">
        <f t="shared" si="2"/>
        <v>0</v>
      </c>
      <c r="H26" s="217"/>
      <c r="I26" s="306">
        <f t="shared" si="3"/>
        <v>0</v>
      </c>
      <c r="J26" s="269">
        <f t="shared" si="0"/>
        <v>0</v>
      </c>
    </row>
    <row r="27" spans="1:10" x14ac:dyDescent="0.2">
      <c r="A27" s="265" t="s">
        <v>284</v>
      </c>
      <c r="B27" s="270">
        <f>'Unit Prices'!D190</f>
        <v>3</v>
      </c>
      <c r="C27" s="124" t="s">
        <v>10</v>
      </c>
      <c r="D27" s="217"/>
      <c r="E27" s="266">
        <f t="shared" si="1"/>
        <v>0</v>
      </c>
      <c r="F27" s="217"/>
      <c r="G27" s="266">
        <f t="shared" si="2"/>
        <v>0</v>
      </c>
      <c r="H27" s="217"/>
      <c r="I27" s="266">
        <f t="shared" si="3"/>
        <v>0</v>
      </c>
      <c r="J27" s="269">
        <f t="shared" si="0"/>
        <v>0</v>
      </c>
    </row>
    <row r="28" spans="1:10" x14ac:dyDescent="0.2">
      <c r="A28" s="265" t="s">
        <v>285</v>
      </c>
      <c r="B28" s="270">
        <f>'Unit Prices'!D191</f>
        <v>3600</v>
      </c>
      <c r="C28" s="124" t="s">
        <v>13</v>
      </c>
      <c r="D28" s="217"/>
      <c r="E28" s="266">
        <f t="shared" si="1"/>
        <v>0</v>
      </c>
      <c r="F28" s="217"/>
      <c r="G28" s="266">
        <f t="shared" si="2"/>
        <v>0</v>
      </c>
      <c r="H28" s="217"/>
      <c r="I28" s="266">
        <f t="shared" si="3"/>
        <v>0</v>
      </c>
      <c r="J28" s="269">
        <f t="shared" si="0"/>
        <v>0</v>
      </c>
    </row>
    <row r="29" spans="1:10" x14ac:dyDescent="0.2">
      <c r="A29" s="265" t="s">
        <v>286</v>
      </c>
      <c r="B29" s="270">
        <v>3600</v>
      </c>
      <c r="C29" s="124" t="s">
        <v>13</v>
      </c>
      <c r="D29" s="217"/>
      <c r="E29" s="266">
        <f t="shared" si="1"/>
        <v>0</v>
      </c>
      <c r="F29" s="217"/>
      <c r="G29" s="266">
        <f t="shared" si="2"/>
        <v>0</v>
      </c>
      <c r="H29" s="217"/>
      <c r="I29" s="266">
        <f t="shared" si="3"/>
        <v>0</v>
      </c>
      <c r="J29" s="269">
        <f t="shared" si="0"/>
        <v>0</v>
      </c>
    </row>
    <row r="30" spans="1:10" x14ac:dyDescent="0.2">
      <c r="A30" s="265" t="s">
        <v>287</v>
      </c>
      <c r="B30" s="270">
        <f>'Unit Prices'!D195</f>
        <v>200</v>
      </c>
      <c r="C30" s="124" t="s">
        <v>13</v>
      </c>
      <c r="D30" s="217"/>
      <c r="E30" s="266">
        <f t="shared" si="1"/>
        <v>0</v>
      </c>
      <c r="F30" s="217"/>
      <c r="G30" s="266">
        <f t="shared" si="2"/>
        <v>0</v>
      </c>
      <c r="H30" s="217"/>
      <c r="I30" s="266">
        <f t="shared" si="3"/>
        <v>0</v>
      </c>
      <c r="J30" s="269">
        <f t="shared" si="0"/>
        <v>0</v>
      </c>
    </row>
    <row r="31" spans="1:10" x14ac:dyDescent="0.2">
      <c r="A31" s="265" t="s">
        <v>288</v>
      </c>
      <c r="B31" s="270">
        <f>'Unit Prices'!D192</f>
        <v>40</v>
      </c>
      <c r="C31" s="124" t="s">
        <v>8</v>
      </c>
      <c r="D31" s="217"/>
      <c r="E31" s="266">
        <f t="shared" si="1"/>
        <v>0</v>
      </c>
      <c r="F31" s="217"/>
      <c r="G31" s="266">
        <f t="shared" si="2"/>
        <v>0</v>
      </c>
      <c r="H31" s="217"/>
      <c r="I31" s="266">
        <f t="shared" si="3"/>
        <v>0</v>
      </c>
      <c r="J31" s="269">
        <f t="shared" si="0"/>
        <v>0</v>
      </c>
    </row>
    <row r="32" spans="1:10" x14ac:dyDescent="0.2">
      <c r="A32" s="265" t="s">
        <v>289</v>
      </c>
      <c r="B32" s="270">
        <f>'Unit Prices'!D193</f>
        <v>6</v>
      </c>
      <c r="C32" s="124" t="s">
        <v>10</v>
      </c>
      <c r="D32" s="217"/>
      <c r="E32" s="266">
        <f t="shared" si="1"/>
        <v>0</v>
      </c>
      <c r="F32" s="217"/>
      <c r="G32" s="266">
        <f t="shared" si="2"/>
        <v>0</v>
      </c>
      <c r="H32" s="217"/>
      <c r="I32" s="266">
        <f>B32*H32</f>
        <v>0</v>
      </c>
      <c r="J32" s="269">
        <f t="shared" si="0"/>
        <v>0</v>
      </c>
    </row>
    <row r="33" spans="1:10" x14ac:dyDescent="0.2">
      <c r="A33" s="265" t="s">
        <v>290</v>
      </c>
      <c r="B33" s="270">
        <f>'Unit Prices'!D179</f>
        <v>200</v>
      </c>
      <c r="C33" s="124" t="s">
        <v>13</v>
      </c>
      <c r="D33" s="217"/>
      <c r="E33" s="266">
        <f t="shared" si="1"/>
        <v>0</v>
      </c>
      <c r="F33" s="217"/>
      <c r="G33" s="266">
        <f t="shared" si="2"/>
        <v>0</v>
      </c>
      <c r="H33" s="307"/>
      <c r="I33" s="266">
        <f>B33*H33</f>
        <v>0</v>
      </c>
      <c r="J33" s="269">
        <f t="shared" si="0"/>
        <v>0</v>
      </c>
    </row>
    <row r="34" spans="1:10" x14ac:dyDescent="0.2">
      <c r="A34" s="271" t="s">
        <v>340</v>
      </c>
      <c r="B34" s="343"/>
      <c r="C34" s="307"/>
      <c r="D34" s="217"/>
      <c r="E34" s="336">
        <f>B34*D34</f>
        <v>0</v>
      </c>
      <c r="F34" s="217"/>
      <c r="G34" s="336">
        <f t="shared" si="2"/>
        <v>0</v>
      </c>
      <c r="H34" s="217"/>
      <c r="I34" s="336">
        <f t="shared" si="3"/>
        <v>0</v>
      </c>
      <c r="J34" s="337">
        <f t="shared" si="0"/>
        <v>0</v>
      </c>
    </row>
    <row r="35" spans="1:10" x14ac:dyDescent="0.2">
      <c r="A35" s="272"/>
      <c r="B35" s="342"/>
      <c r="C35" s="267"/>
      <c r="D35" s="240"/>
      <c r="E35" s="336">
        <f t="shared" ref="E35:E40" si="4">B35*D35</f>
        <v>0</v>
      </c>
      <c r="F35" s="240"/>
      <c r="G35" s="336">
        <f t="shared" si="2"/>
        <v>0</v>
      </c>
      <c r="H35" s="240"/>
      <c r="I35" s="336">
        <f t="shared" si="3"/>
        <v>0</v>
      </c>
      <c r="J35" s="337">
        <f t="shared" si="0"/>
        <v>0</v>
      </c>
    </row>
    <row r="36" spans="1:10" x14ac:dyDescent="0.2">
      <c r="A36" s="272"/>
      <c r="B36" s="342"/>
      <c r="C36" s="267"/>
      <c r="D36" s="240"/>
      <c r="E36" s="336">
        <f t="shared" si="4"/>
        <v>0</v>
      </c>
      <c r="F36" s="240"/>
      <c r="G36" s="336">
        <f t="shared" si="2"/>
        <v>0</v>
      </c>
      <c r="H36" s="240"/>
      <c r="I36" s="336">
        <f t="shared" si="3"/>
        <v>0</v>
      </c>
      <c r="J36" s="337">
        <f t="shared" si="0"/>
        <v>0</v>
      </c>
    </row>
    <row r="37" spans="1:10" x14ac:dyDescent="0.2">
      <c r="A37" s="272"/>
      <c r="B37" s="342"/>
      <c r="C37" s="267" t="s">
        <v>9</v>
      </c>
      <c r="D37" s="240"/>
      <c r="E37" s="336">
        <f t="shared" si="4"/>
        <v>0</v>
      </c>
      <c r="F37" s="240"/>
      <c r="G37" s="336">
        <f t="shared" si="2"/>
        <v>0</v>
      </c>
      <c r="H37" s="240"/>
      <c r="I37" s="336">
        <f t="shared" si="3"/>
        <v>0</v>
      </c>
      <c r="J37" s="337">
        <f t="shared" si="0"/>
        <v>0</v>
      </c>
    </row>
    <row r="38" spans="1:10" x14ac:dyDescent="0.2">
      <c r="A38" s="272"/>
      <c r="B38" s="342"/>
      <c r="C38" s="267"/>
      <c r="D38" s="240"/>
      <c r="E38" s="336">
        <f t="shared" si="4"/>
        <v>0</v>
      </c>
      <c r="F38" s="240"/>
      <c r="G38" s="336">
        <f t="shared" si="2"/>
        <v>0</v>
      </c>
      <c r="H38" s="240"/>
      <c r="I38" s="336">
        <f t="shared" si="3"/>
        <v>0</v>
      </c>
      <c r="J38" s="337">
        <f t="shared" si="0"/>
        <v>0</v>
      </c>
    </row>
    <row r="39" spans="1:10" x14ac:dyDescent="0.2">
      <c r="A39" s="272"/>
      <c r="B39" s="342"/>
      <c r="C39" s="267"/>
      <c r="D39" s="240"/>
      <c r="E39" s="336">
        <f t="shared" si="4"/>
        <v>0</v>
      </c>
      <c r="F39" s="217"/>
      <c r="G39" s="336">
        <f t="shared" si="2"/>
        <v>0</v>
      </c>
      <c r="H39" s="240"/>
      <c r="I39" s="336">
        <f t="shared" si="3"/>
        <v>0</v>
      </c>
      <c r="J39" s="337">
        <f t="shared" si="0"/>
        <v>0</v>
      </c>
    </row>
    <row r="40" spans="1:10" x14ac:dyDescent="0.2">
      <c r="A40" s="272"/>
      <c r="B40" s="342"/>
      <c r="C40" s="267"/>
      <c r="D40" s="240"/>
      <c r="E40" s="336">
        <f t="shared" si="4"/>
        <v>0</v>
      </c>
      <c r="F40" s="240"/>
      <c r="G40" s="336">
        <f t="shared" si="2"/>
        <v>0</v>
      </c>
      <c r="H40" s="240"/>
      <c r="I40" s="336">
        <f t="shared" si="3"/>
        <v>0</v>
      </c>
      <c r="J40" s="337">
        <f t="shared" si="0"/>
        <v>0</v>
      </c>
    </row>
    <row r="41" spans="1:10" x14ac:dyDescent="0.2">
      <c r="A41" s="272" t="s">
        <v>41</v>
      </c>
      <c r="B41" s="267"/>
      <c r="C41" s="267"/>
      <c r="D41" s="240"/>
      <c r="E41" s="267"/>
      <c r="F41" s="240"/>
      <c r="G41" s="267"/>
      <c r="H41" s="240"/>
      <c r="I41" s="267"/>
      <c r="J41" s="269"/>
    </row>
    <row r="42" spans="1:10" ht="13.5" thickBot="1" x14ac:dyDescent="0.25">
      <c r="A42" s="273" t="s">
        <v>42</v>
      </c>
      <c r="B42" s="214"/>
      <c r="C42" s="214"/>
      <c r="D42" s="214"/>
      <c r="E42" s="214"/>
      <c r="F42" s="214"/>
      <c r="G42" s="214"/>
      <c r="H42" s="214"/>
      <c r="I42" s="312" t="s">
        <v>254</v>
      </c>
      <c r="J42" s="313">
        <f>SUM(J12:J21)+SUM(J22:J41)</f>
        <v>0</v>
      </c>
    </row>
  </sheetData>
  <sheetProtection password="EBE7" sheet="1" objects="1" scenarios="1" selectLockedCells="1"/>
  <mergeCells count="5">
    <mergeCell ref="B6:H6"/>
    <mergeCell ref="G4:H4"/>
    <mergeCell ref="D11:E11"/>
    <mergeCell ref="F11:G11"/>
    <mergeCell ref="H11:I11"/>
  </mergeCells>
  <phoneticPr fontId="8" type="noConversion"/>
  <pageMargins left="1" right="0.63" top="0.52" bottom="0.4" header="0.5" footer="0.4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opLeftCell="A7" zoomScaleNormal="100" workbookViewId="0">
      <selection activeCell="A18" sqref="A18"/>
    </sheetView>
  </sheetViews>
  <sheetFormatPr defaultRowHeight="12.75" x14ac:dyDescent="0.2"/>
  <cols>
    <col min="1" max="1" width="41.85546875" customWidth="1"/>
    <col min="2" max="2" width="11.85546875" customWidth="1"/>
    <col min="3" max="3" width="9" customWidth="1"/>
    <col min="4" max="4" width="13" customWidth="1"/>
    <col min="5" max="5" width="13.85546875" customWidth="1"/>
    <col min="6" max="6" width="11.7109375" customWidth="1"/>
  </cols>
  <sheetData>
    <row r="1" spans="1:12" ht="14.25" x14ac:dyDescent="0.2">
      <c r="A1" s="249" t="s">
        <v>248</v>
      </c>
      <c r="B1" s="250"/>
      <c r="C1" s="251"/>
      <c r="D1" s="251"/>
      <c r="E1" s="252"/>
    </row>
    <row r="2" spans="1:12" ht="14.25" x14ac:dyDescent="0.2">
      <c r="A2" s="253" t="s">
        <v>249</v>
      </c>
      <c r="B2" s="254"/>
      <c r="C2" s="255"/>
      <c r="D2" s="255"/>
      <c r="E2" s="256"/>
    </row>
    <row r="3" spans="1:12" x14ac:dyDescent="0.2">
      <c r="A3" s="257" t="s">
        <v>264</v>
      </c>
      <c r="B3" s="258"/>
      <c r="C3" s="255"/>
      <c r="D3" s="255"/>
      <c r="E3" s="256"/>
    </row>
    <row r="4" spans="1:12" ht="13.5" thickBot="1" x14ac:dyDescent="0.25">
      <c r="A4" s="259" t="s">
        <v>321</v>
      </c>
      <c r="B4" s="261" t="s">
        <v>323</v>
      </c>
      <c r="C4" s="235"/>
      <c r="D4" s="261" t="s">
        <v>324</v>
      </c>
      <c r="E4" s="300"/>
      <c r="F4" s="261"/>
      <c r="H4" s="255"/>
    </row>
    <row r="5" spans="1:12" ht="13.5" thickBot="1" x14ac:dyDescent="0.25">
      <c r="A5" s="299"/>
      <c r="B5" s="262"/>
      <c r="C5" s="2"/>
      <c r="D5" s="2"/>
      <c r="E5" s="29"/>
      <c r="F5" s="2"/>
      <c r="G5" s="2"/>
      <c r="H5" s="2"/>
      <c r="L5" s="96"/>
    </row>
    <row r="6" spans="1:12" ht="16.5" thickBot="1" x14ac:dyDescent="0.3">
      <c r="A6" s="263" t="s">
        <v>322</v>
      </c>
      <c r="B6" s="274"/>
      <c r="C6" s="248"/>
      <c r="D6" s="248"/>
      <c r="E6" s="301"/>
      <c r="F6" s="264"/>
      <c r="G6" s="264"/>
      <c r="H6" s="264"/>
      <c r="L6" s="96"/>
    </row>
    <row r="7" spans="1:12" ht="13.5" thickBot="1" x14ac:dyDescent="0.25">
      <c r="A7" s="302"/>
      <c r="B7" s="303"/>
      <c r="C7" s="267"/>
      <c r="D7" s="267"/>
      <c r="E7" s="304"/>
      <c r="F7" s="109"/>
      <c r="G7" s="109"/>
    </row>
    <row r="8" spans="1:12" x14ac:dyDescent="0.2">
      <c r="A8" s="279" t="s">
        <v>259</v>
      </c>
      <c r="B8" s="280"/>
      <c r="C8" s="281"/>
      <c r="D8" s="281"/>
      <c r="E8" s="282"/>
    </row>
    <row r="9" spans="1:12" ht="13.5" thickBot="1" x14ac:dyDescent="0.25">
      <c r="A9" s="283" t="s">
        <v>265</v>
      </c>
      <c r="B9" s="284" t="s">
        <v>266</v>
      </c>
      <c r="C9" s="317" t="s">
        <v>269</v>
      </c>
      <c r="D9" s="317" t="s">
        <v>267</v>
      </c>
      <c r="E9" s="318" t="s">
        <v>268</v>
      </c>
    </row>
    <row r="10" spans="1:12" x14ac:dyDescent="0.2">
      <c r="A10" s="265" t="s">
        <v>257</v>
      </c>
      <c r="B10" s="266">
        <f>'Unit Prices'!D167</f>
        <v>25</v>
      </c>
      <c r="C10" s="124" t="s">
        <v>8</v>
      </c>
      <c r="D10" s="217"/>
      <c r="E10" s="305">
        <f>B10*D10</f>
        <v>0</v>
      </c>
      <c r="F10" s="97"/>
      <c r="G10" s="97"/>
    </row>
    <row r="11" spans="1:12" x14ac:dyDescent="0.2">
      <c r="A11" s="265" t="s">
        <v>258</v>
      </c>
      <c r="B11" s="266">
        <f>'Unit Prices'!D169</f>
        <v>5</v>
      </c>
      <c r="C11" s="124" t="s">
        <v>12</v>
      </c>
      <c r="D11" s="217"/>
      <c r="E11" s="305">
        <f t="shared" ref="E11:E16" si="0">B11*D11</f>
        <v>0</v>
      </c>
      <c r="J11" s="97"/>
    </row>
    <row r="12" spans="1:12" x14ac:dyDescent="0.2">
      <c r="A12" s="265" t="s">
        <v>350</v>
      </c>
      <c r="B12" s="266">
        <f>'Unit Prices'!D171</f>
        <v>6</v>
      </c>
      <c r="C12" s="124" t="s">
        <v>12</v>
      </c>
      <c r="D12" s="217"/>
      <c r="E12" s="305">
        <f t="shared" si="0"/>
        <v>0</v>
      </c>
      <c r="J12" s="97"/>
    </row>
    <row r="13" spans="1:12" x14ac:dyDescent="0.2">
      <c r="A13" s="265" t="s">
        <v>351</v>
      </c>
      <c r="B13" s="266">
        <f>'Unit Prices'!D172</f>
        <v>10</v>
      </c>
      <c r="C13" s="124" t="s">
        <v>12</v>
      </c>
      <c r="D13" s="217"/>
      <c r="E13" s="305">
        <f t="shared" si="0"/>
        <v>0</v>
      </c>
      <c r="J13" s="97"/>
    </row>
    <row r="14" spans="1:12" x14ac:dyDescent="0.2">
      <c r="A14" s="265" t="s">
        <v>352</v>
      </c>
      <c r="B14" s="266">
        <f>'Unit Prices'!D173</f>
        <v>20</v>
      </c>
      <c r="C14" s="124" t="s">
        <v>12</v>
      </c>
      <c r="D14" s="217"/>
      <c r="E14" s="305">
        <f t="shared" si="0"/>
        <v>0</v>
      </c>
      <c r="G14" s="97"/>
    </row>
    <row r="15" spans="1:12" x14ac:dyDescent="0.2">
      <c r="A15" s="265" t="s">
        <v>353</v>
      </c>
      <c r="B15" s="266">
        <f>'Unit Prices'!D168</f>
        <v>750</v>
      </c>
      <c r="C15" s="124" t="s">
        <v>13</v>
      </c>
      <c r="D15" s="217"/>
      <c r="E15" s="305">
        <f t="shared" si="0"/>
        <v>0</v>
      </c>
      <c r="H15" s="97"/>
    </row>
    <row r="16" spans="1:12" x14ac:dyDescent="0.2">
      <c r="A16" s="265" t="s">
        <v>354</v>
      </c>
      <c r="B16" s="266">
        <f>'Unit Prices'!D174</f>
        <v>35</v>
      </c>
      <c r="C16" s="124" t="s">
        <v>270</v>
      </c>
      <c r="D16" s="217"/>
      <c r="E16" s="305">
        <f t="shared" si="0"/>
        <v>0</v>
      </c>
      <c r="F16" s="97"/>
    </row>
    <row r="17" spans="1:14" x14ac:dyDescent="0.2">
      <c r="A17" s="265" t="s">
        <v>355</v>
      </c>
      <c r="B17" s="266">
        <f>'Unit Prices'!D175</f>
        <v>2</v>
      </c>
      <c r="C17" s="124" t="s">
        <v>10</v>
      </c>
      <c r="D17" s="217"/>
      <c r="E17" s="305">
        <f t="shared" ref="E17:E23" si="1">B17*D17</f>
        <v>0</v>
      </c>
      <c r="I17" s="97"/>
    </row>
    <row r="18" spans="1:14" x14ac:dyDescent="0.2">
      <c r="A18" s="271" t="s">
        <v>356</v>
      </c>
      <c r="B18" s="306"/>
      <c r="C18" s="307"/>
      <c r="D18" s="268"/>
      <c r="E18" s="305">
        <f t="shared" si="1"/>
        <v>0</v>
      </c>
      <c r="I18" s="97"/>
    </row>
    <row r="19" spans="1:14" x14ac:dyDescent="0.2">
      <c r="A19" s="271"/>
      <c r="B19" s="306"/>
      <c r="C19" s="307"/>
      <c r="D19" s="268"/>
      <c r="E19" s="305">
        <f t="shared" si="1"/>
        <v>0</v>
      </c>
      <c r="I19" s="97"/>
    </row>
    <row r="20" spans="1:14" x14ac:dyDescent="0.2">
      <c r="A20" s="271"/>
      <c r="B20" s="306"/>
      <c r="C20" s="307"/>
      <c r="D20" s="268"/>
      <c r="E20" s="305">
        <f t="shared" si="1"/>
        <v>0</v>
      </c>
      <c r="I20" s="97"/>
    </row>
    <row r="21" spans="1:14" x14ac:dyDescent="0.2">
      <c r="A21" s="271"/>
      <c r="B21" s="268"/>
      <c r="C21" s="268"/>
      <c r="D21" s="307"/>
      <c r="E21" s="305">
        <f t="shared" si="1"/>
        <v>0</v>
      </c>
      <c r="M21" s="97"/>
    </row>
    <row r="22" spans="1:14" x14ac:dyDescent="0.2">
      <c r="A22" s="222"/>
      <c r="B22" s="307"/>
      <c r="C22" s="109"/>
      <c r="D22" s="307"/>
      <c r="E22" s="305">
        <f t="shared" si="1"/>
        <v>0</v>
      </c>
      <c r="N22" s="97"/>
    </row>
    <row r="23" spans="1:14" x14ac:dyDescent="0.2">
      <c r="A23" s="222"/>
      <c r="B23" s="307"/>
      <c r="C23" s="307"/>
      <c r="D23" s="307"/>
      <c r="E23" s="305">
        <f t="shared" si="1"/>
        <v>0</v>
      </c>
      <c r="N23" s="97"/>
    </row>
    <row r="24" spans="1:14" ht="13.5" thickBot="1" x14ac:dyDescent="0.25">
      <c r="A24" s="111"/>
      <c r="B24" s="124"/>
      <c r="C24" s="308" t="s">
        <v>254</v>
      </c>
      <c r="D24" s="124"/>
      <c r="E24" s="338">
        <f>SUM(E10:E21)</f>
        <v>0</v>
      </c>
      <c r="N24" s="97"/>
    </row>
    <row r="25" spans="1:14" x14ac:dyDescent="0.2">
      <c r="A25" s="279" t="s">
        <v>260</v>
      </c>
      <c r="B25" s="280"/>
      <c r="C25" s="280"/>
      <c r="D25" s="189"/>
      <c r="E25" s="190"/>
    </row>
    <row r="26" spans="1:14" ht="13.5" thickBot="1" x14ac:dyDescent="0.25">
      <c r="A26" s="283" t="s">
        <v>265</v>
      </c>
      <c r="B26" s="284" t="s">
        <v>266</v>
      </c>
      <c r="C26" s="315" t="s">
        <v>269</v>
      </c>
      <c r="D26" s="315" t="s">
        <v>267</v>
      </c>
      <c r="E26" s="316" t="s">
        <v>268</v>
      </c>
    </row>
    <row r="27" spans="1:14" x14ac:dyDescent="0.2">
      <c r="A27" s="265" t="s">
        <v>262</v>
      </c>
      <c r="B27" s="309">
        <v>5</v>
      </c>
      <c r="C27" s="113" t="s">
        <v>10</v>
      </c>
      <c r="D27" s="217"/>
      <c r="E27" s="305">
        <f t="shared" ref="E27:E38" si="2">B27*D27</f>
        <v>0</v>
      </c>
    </row>
    <row r="28" spans="1:14" x14ac:dyDescent="0.2">
      <c r="A28" s="265" t="s">
        <v>263</v>
      </c>
      <c r="B28" s="309">
        <f>'Unit Prices'!D177</f>
        <v>5000</v>
      </c>
      <c r="C28" s="113" t="s">
        <v>5</v>
      </c>
      <c r="D28" s="217"/>
      <c r="E28" s="305">
        <f t="shared" si="2"/>
        <v>0</v>
      </c>
    </row>
    <row r="29" spans="1:14" x14ac:dyDescent="0.2">
      <c r="A29" s="265" t="s">
        <v>325</v>
      </c>
      <c r="B29" s="309">
        <v>6</v>
      </c>
      <c r="C29" s="113" t="s">
        <v>10</v>
      </c>
      <c r="D29" s="217"/>
      <c r="E29" s="305">
        <f t="shared" si="2"/>
        <v>0</v>
      </c>
      <c r="K29" s="97"/>
    </row>
    <row r="30" spans="1:14" x14ac:dyDescent="0.2">
      <c r="A30" s="265" t="s">
        <v>326</v>
      </c>
      <c r="B30" s="309">
        <v>80</v>
      </c>
      <c r="C30" s="113" t="s">
        <v>8</v>
      </c>
      <c r="D30" s="217"/>
      <c r="E30" s="305">
        <f t="shared" si="2"/>
        <v>0</v>
      </c>
      <c r="K30" s="97"/>
    </row>
    <row r="31" spans="1:14" x14ac:dyDescent="0.2">
      <c r="A31" s="271" t="s">
        <v>344</v>
      </c>
      <c r="B31" s="217"/>
      <c r="C31" s="217"/>
      <c r="D31" s="217"/>
      <c r="E31" s="305">
        <f t="shared" si="2"/>
        <v>0</v>
      </c>
      <c r="K31" s="97"/>
    </row>
    <row r="32" spans="1:14" x14ac:dyDescent="0.2">
      <c r="A32" s="271"/>
      <c r="B32" s="217"/>
      <c r="C32" s="217"/>
      <c r="D32" s="217"/>
      <c r="E32" s="305">
        <f t="shared" si="2"/>
        <v>0</v>
      </c>
      <c r="K32" s="97"/>
    </row>
    <row r="33" spans="1:14" x14ac:dyDescent="0.2">
      <c r="A33" s="271"/>
      <c r="B33" s="217"/>
      <c r="C33" s="217"/>
      <c r="D33" s="217"/>
      <c r="E33" s="305">
        <f t="shared" si="2"/>
        <v>0</v>
      </c>
      <c r="K33" s="97"/>
    </row>
    <row r="34" spans="1:14" x14ac:dyDescent="0.2">
      <c r="A34" s="271"/>
      <c r="B34" s="217"/>
      <c r="C34" s="217"/>
      <c r="D34" s="217"/>
      <c r="E34" s="305">
        <f t="shared" si="2"/>
        <v>0</v>
      </c>
      <c r="K34" s="98"/>
      <c r="M34" s="97"/>
    </row>
    <row r="35" spans="1:14" x14ac:dyDescent="0.2">
      <c r="A35" s="222"/>
      <c r="B35" s="217"/>
      <c r="C35" s="217"/>
      <c r="D35" s="217"/>
      <c r="E35" s="305">
        <f t="shared" si="2"/>
        <v>0</v>
      </c>
      <c r="N35" s="97"/>
    </row>
    <row r="36" spans="1:14" x14ac:dyDescent="0.2">
      <c r="A36" s="265"/>
      <c r="B36" s="141"/>
      <c r="D36" s="124"/>
      <c r="E36" s="305">
        <f t="shared" si="2"/>
        <v>0</v>
      </c>
    </row>
    <row r="37" spans="1:14" x14ac:dyDescent="0.2">
      <c r="A37" s="265"/>
      <c r="B37" s="141"/>
      <c r="C37" s="124"/>
      <c r="D37" s="124"/>
      <c r="E37" s="305">
        <f t="shared" si="2"/>
        <v>0</v>
      </c>
    </row>
    <row r="38" spans="1:14" x14ac:dyDescent="0.2">
      <c r="A38" s="111"/>
      <c r="B38" s="124"/>
      <c r="C38" s="124"/>
      <c r="D38" s="124"/>
      <c r="E38" s="305">
        <f t="shared" si="2"/>
        <v>0</v>
      </c>
    </row>
    <row r="39" spans="1:14" x14ac:dyDescent="0.2">
      <c r="A39" s="111"/>
      <c r="B39" s="124"/>
      <c r="C39" s="308" t="s">
        <v>254</v>
      </c>
      <c r="D39" s="124"/>
      <c r="E39" s="338">
        <f>SUM(E27:E35)</f>
        <v>0</v>
      </c>
      <c r="I39" s="98"/>
      <c r="J39" s="98"/>
      <c r="K39" s="98"/>
    </row>
    <row r="40" spans="1:14" ht="13.5" thickBot="1" x14ac:dyDescent="0.25">
      <c r="A40" s="111"/>
      <c r="B40" s="124"/>
      <c r="C40" s="124"/>
      <c r="D40" s="124"/>
      <c r="E40" s="176"/>
      <c r="H40" s="97"/>
      <c r="I40" s="97"/>
    </row>
    <row r="41" spans="1:14" ht="13.5" thickBot="1" x14ac:dyDescent="0.25">
      <c r="A41" s="125" t="s">
        <v>309</v>
      </c>
      <c r="B41" s="126"/>
      <c r="C41" s="340" t="s">
        <v>254</v>
      </c>
      <c r="D41" s="126"/>
      <c r="E41" s="339">
        <f>SWM!J42</f>
        <v>0</v>
      </c>
      <c r="H41" s="97"/>
      <c r="I41" s="97"/>
    </row>
    <row r="42" spans="1:14" x14ac:dyDescent="0.2">
      <c r="A42" s="111"/>
      <c r="B42" s="124"/>
      <c r="C42" s="124"/>
      <c r="D42" s="124"/>
      <c r="E42" s="176"/>
      <c r="H42" s="97"/>
      <c r="I42" s="97"/>
    </row>
    <row r="43" spans="1:14" x14ac:dyDescent="0.2">
      <c r="A43" s="111"/>
      <c r="B43" s="124"/>
      <c r="C43" s="124" t="s">
        <v>268</v>
      </c>
      <c r="D43" s="124"/>
      <c r="E43" s="341">
        <f>E24+E39+E41</f>
        <v>0</v>
      </c>
      <c r="H43" s="97"/>
      <c r="I43" s="97"/>
    </row>
    <row r="44" spans="1:14" x14ac:dyDescent="0.2">
      <c r="A44" s="111"/>
      <c r="B44" s="124"/>
      <c r="C44" s="124" t="s">
        <v>255</v>
      </c>
      <c r="D44" s="124"/>
      <c r="E44" s="341">
        <f>E43*0.1</f>
        <v>0</v>
      </c>
      <c r="H44" s="97"/>
      <c r="I44" s="97"/>
    </row>
    <row r="45" spans="1:14" x14ac:dyDescent="0.2">
      <c r="A45" s="111"/>
      <c r="B45" s="124"/>
      <c r="C45" s="124"/>
      <c r="D45" s="124"/>
      <c r="E45" s="176"/>
      <c r="H45" s="97"/>
      <c r="I45" s="97"/>
    </row>
    <row r="46" spans="1:14" x14ac:dyDescent="0.2">
      <c r="A46" s="111"/>
      <c r="B46" s="308" t="s">
        <v>311</v>
      </c>
      <c r="C46" s="308"/>
      <c r="D46" s="124"/>
      <c r="E46" s="310">
        <f>E43+E44</f>
        <v>0</v>
      </c>
    </row>
    <row r="47" spans="1:14" x14ac:dyDescent="0.2">
      <c r="A47" s="111"/>
      <c r="B47" s="124"/>
      <c r="C47" s="124"/>
      <c r="D47" s="124"/>
      <c r="E47" s="176"/>
    </row>
    <row r="48" spans="1:14" x14ac:dyDescent="0.2">
      <c r="A48" s="111"/>
      <c r="B48" s="124"/>
      <c r="C48" s="308" t="s">
        <v>310</v>
      </c>
      <c r="D48" s="308"/>
      <c r="E48" s="314"/>
      <c r="H48" s="97"/>
      <c r="I48" s="97"/>
      <c r="J48" s="97"/>
    </row>
    <row r="49" spans="1:11" x14ac:dyDescent="0.2">
      <c r="A49" s="222" t="s">
        <v>41</v>
      </c>
      <c r="B49" s="124"/>
      <c r="C49" s="308"/>
      <c r="D49" s="308" t="s">
        <v>312</v>
      </c>
      <c r="E49" s="310">
        <f>E48*310</f>
        <v>0</v>
      </c>
      <c r="H49" s="97"/>
      <c r="I49" s="97"/>
      <c r="J49" s="97"/>
    </row>
    <row r="50" spans="1:11" ht="13.5" thickBot="1" x14ac:dyDescent="0.25">
      <c r="A50" s="220" t="s">
        <v>42</v>
      </c>
      <c r="B50" s="179"/>
      <c r="C50" s="179"/>
      <c r="D50" s="179"/>
      <c r="E50" s="181"/>
      <c r="H50" s="97"/>
      <c r="I50" s="97"/>
      <c r="J50" s="97"/>
    </row>
    <row r="51" spans="1:11" x14ac:dyDescent="0.2">
      <c r="A51" s="110"/>
      <c r="B51" s="110"/>
      <c r="C51" s="110"/>
      <c r="D51" s="110"/>
      <c r="E51" s="110"/>
      <c r="H51" s="97"/>
      <c r="I51" s="97"/>
      <c r="J51" s="97"/>
      <c r="K51" s="97"/>
    </row>
    <row r="52" spans="1:11" x14ac:dyDescent="0.2">
      <c r="H52" s="97"/>
      <c r="I52" s="97"/>
    </row>
    <row r="53" spans="1:11" x14ac:dyDescent="0.2">
      <c r="H53" s="97"/>
      <c r="I53" s="97"/>
    </row>
    <row r="54" spans="1:11" x14ac:dyDescent="0.2">
      <c r="H54" s="97"/>
      <c r="I54" s="97"/>
      <c r="J54" s="97"/>
      <c r="K54" s="97"/>
    </row>
    <row r="55" spans="1:11" x14ac:dyDescent="0.2">
      <c r="H55" s="97"/>
      <c r="I55" s="97"/>
      <c r="J55" s="97"/>
    </row>
    <row r="60" spans="1:11" x14ac:dyDescent="0.2">
      <c r="H60" s="97"/>
      <c r="I60" s="97"/>
      <c r="J60" s="97"/>
      <c r="K60" s="97"/>
    </row>
    <row r="61" spans="1:11" x14ac:dyDescent="0.2">
      <c r="H61" s="97"/>
      <c r="I61" s="97"/>
      <c r="J61" s="97"/>
      <c r="K61" s="97"/>
    </row>
    <row r="62" spans="1:11" x14ac:dyDescent="0.2">
      <c r="H62" s="97"/>
      <c r="I62" s="97"/>
      <c r="J62" s="97"/>
      <c r="K62" s="97"/>
    </row>
    <row r="63" spans="1:11" x14ac:dyDescent="0.2">
      <c r="H63" s="97"/>
      <c r="I63" s="97"/>
      <c r="J63" s="97"/>
      <c r="K63" s="97"/>
    </row>
    <row r="64" spans="1:11" x14ac:dyDescent="0.2">
      <c r="H64" s="97"/>
      <c r="I64" s="97"/>
      <c r="J64" s="97"/>
      <c r="K64" s="97"/>
    </row>
    <row r="65" spans="1:14" x14ac:dyDescent="0.2">
      <c r="H65" s="97"/>
      <c r="I65" s="97"/>
    </row>
    <row r="66" spans="1:14" x14ac:dyDescent="0.2">
      <c r="H66" s="97"/>
      <c r="I66" s="97"/>
    </row>
    <row r="67" spans="1:14" x14ac:dyDescent="0.2">
      <c r="H67" s="97"/>
      <c r="I67" s="97"/>
      <c r="J67" s="97"/>
      <c r="K67" s="97"/>
    </row>
    <row r="68" spans="1:14" x14ac:dyDescent="0.2">
      <c r="H68" s="97"/>
      <c r="I68" s="97"/>
      <c r="J68" s="97"/>
    </row>
    <row r="69" spans="1:14" x14ac:dyDescent="0.2">
      <c r="H69" s="97"/>
    </row>
    <row r="70" spans="1:14" x14ac:dyDescent="0.2">
      <c r="H70" s="97"/>
      <c r="I70" s="97"/>
      <c r="J70" s="97"/>
      <c r="K70" s="97"/>
    </row>
    <row r="71" spans="1:14" x14ac:dyDescent="0.2">
      <c r="H71" s="97"/>
      <c r="I71" s="97"/>
      <c r="J71" s="97"/>
    </row>
    <row r="72" spans="1:14" x14ac:dyDescent="0.2">
      <c r="H72" s="97"/>
      <c r="I72" s="97"/>
    </row>
    <row r="73" spans="1:14" x14ac:dyDescent="0.2">
      <c r="A73" s="97"/>
      <c r="B73" s="97"/>
      <c r="G73" s="104"/>
    </row>
    <row r="74" spans="1:14" x14ac:dyDescent="0.2">
      <c r="K74" s="97"/>
      <c r="N74" s="97"/>
    </row>
    <row r="75" spans="1:14" x14ac:dyDescent="0.2">
      <c r="K75" s="97"/>
      <c r="M75" s="97"/>
    </row>
    <row r="76" spans="1:14" x14ac:dyDescent="0.2">
      <c r="A76" s="97"/>
      <c r="B76" s="97"/>
    </row>
    <row r="77" spans="1:14" x14ac:dyDescent="0.2">
      <c r="K77" s="96"/>
      <c r="N77" s="97"/>
    </row>
    <row r="78" spans="1:14" x14ac:dyDescent="0.2">
      <c r="A78" s="96"/>
      <c r="B78" s="96"/>
    </row>
    <row r="79" spans="1:14" x14ac:dyDescent="0.2">
      <c r="A79" s="96"/>
      <c r="B79" s="96"/>
      <c r="F79" s="96"/>
      <c r="I79" s="96"/>
      <c r="K79" s="96"/>
    </row>
    <row r="80" spans="1:14" x14ac:dyDescent="0.2">
      <c r="N80" s="96"/>
    </row>
    <row r="81" spans="1:8" x14ac:dyDescent="0.2">
      <c r="A81" s="96"/>
      <c r="B81" s="96"/>
      <c r="D81" s="99" t="s">
        <v>256</v>
      </c>
      <c r="E81" s="96"/>
      <c r="H81" s="96"/>
    </row>
    <row r="82" spans="1:8" x14ac:dyDescent="0.2">
      <c r="A82" s="97"/>
      <c r="B82" s="97"/>
    </row>
  </sheetData>
  <sheetProtection password="EBE7" sheet="1" objects="1" scenarios="1" selectLockedCells="1"/>
  <phoneticPr fontId="8" type="noConversion"/>
  <pageMargins left="1.02" right="0.5" top="0.72" bottom="0.6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Unit Prices</vt:lpstr>
      <vt:lpstr>Road Construction</vt:lpstr>
      <vt:lpstr>SWM</vt:lpstr>
      <vt:lpstr>Grading Permit</vt:lpstr>
      <vt:lpstr>'Grading Permit'!Print_Area</vt:lpstr>
      <vt:lpstr>'Road Construction'!Print_Titles</vt:lpstr>
    </vt:vector>
  </TitlesOfParts>
  <Company>SMCG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MisDept9</dc:creator>
  <cp:lastModifiedBy>jgroeger</cp:lastModifiedBy>
  <cp:lastPrinted>2014-03-25T12:54:03Z</cp:lastPrinted>
  <dcterms:created xsi:type="dcterms:W3CDTF">1999-08-03T12:37:42Z</dcterms:created>
  <dcterms:modified xsi:type="dcterms:W3CDTF">2014-10-14T19:04:28Z</dcterms:modified>
</cp:coreProperties>
</file>